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7400" windowHeight="11025"/>
  </bookViews>
  <sheets>
    <sheet name="1.1.sz.mell." sheetId="4" r:id="rId1"/>
    <sheet name="1.2.sz.mell." sheetId="5" r:id="rId2"/>
    <sheet name="1.3.sz.mell." sheetId="6" r:id="rId3"/>
    <sheet name="1.4.sz.mell." sheetId="7" r:id="rId4"/>
    <sheet name="2.sz.mell  " sheetId="8" r:id="rId5"/>
    <sheet name="3.sz.mell." sheetId="3" r:id="rId6"/>
    <sheet name="4. sz. mell" sheetId="2" r:id="rId7"/>
    <sheet name="5. sz. mell" sheetId="13" r:id="rId8"/>
    <sheet name="6. sz. mell." sheetId="11" r:id="rId9"/>
    <sheet name="7.m" sheetId="12" r:id="rId10"/>
    <sheet name="8.m" sheetId="14" r:id="rId11"/>
    <sheet name="9.m" sheetId="15" r:id="rId12"/>
  </sheets>
  <externalReferences>
    <externalReference r:id="rId13"/>
    <externalReference r:id="rId14"/>
  </externalReferences>
  <definedNames>
    <definedName name="_xlnm.Print_Titles" localSheetId="5">'3.sz.mell.'!$1:$4</definedName>
    <definedName name="_xlnm.Print_Titles" localSheetId="6">'4. sz. mell'!$1:$4</definedName>
    <definedName name="_xlnm.Print_Titles" localSheetId="9">'7.m'!$A:$A</definedName>
    <definedName name="_xlnm.Print_Area" localSheetId="0">'1.1.sz.mell.'!$A$1:$G$128</definedName>
    <definedName name="_xlnm.Print_Area" localSheetId="1">'1.2.sz.mell.'!$A$1:$G$128</definedName>
    <definedName name="_xlnm.Print_Area" localSheetId="2">'1.3.sz.mell.'!$A$1:$C$128</definedName>
    <definedName name="_xlnm.Print_Area" localSheetId="3">'1.4.sz.mell.'!$A$1:$C$128</definedName>
    <definedName name="_xlnm.Print_Area" localSheetId="5">'3.sz.mell.'!$A$1:$R$69</definedName>
    <definedName name="_xlnm.Print_Area" localSheetId="6">'4. sz. mell'!$A$1:$R$45</definedName>
    <definedName name="_xlnm.Print_Area" localSheetId="7">'5. sz. mell'!$A$1:$E$29</definedName>
  </definedNames>
  <calcPr calcId="125725"/>
</workbook>
</file>

<file path=xl/calcChain.xml><?xml version="1.0" encoding="utf-8"?>
<calcChain xmlns="http://schemas.openxmlformats.org/spreadsheetml/2006/main">
  <c r="B17" i="15"/>
  <c r="B18"/>
  <c r="B19"/>
  <c r="B15"/>
  <c r="B10"/>
  <c r="B11"/>
  <c r="E20"/>
  <c r="D20"/>
  <c r="C20"/>
  <c r="B16"/>
  <c r="E14"/>
  <c r="D14"/>
  <c r="C14"/>
  <c r="B13"/>
  <c r="B12"/>
  <c r="B9"/>
  <c r="B8"/>
  <c r="E5"/>
  <c r="D5"/>
  <c r="C5"/>
  <c r="B20"/>
  <c r="B14"/>
  <c r="O8" i="11"/>
  <c r="T32" i="2"/>
  <c r="U32"/>
  <c r="V32"/>
  <c r="W32"/>
  <c r="T33"/>
  <c r="U33"/>
  <c r="V33"/>
  <c r="W33"/>
  <c r="T34"/>
  <c r="U34"/>
  <c r="V34"/>
  <c r="W34"/>
  <c r="T35"/>
  <c r="U35"/>
  <c r="V35"/>
  <c r="W35"/>
  <c r="T36"/>
  <c r="U36"/>
  <c r="V36"/>
  <c r="W36"/>
  <c r="X32"/>
  <c r="X33"/>
  <c r="X34"/>
  <c r="X35"/>
  <c r="X36"/>
  <c r="E19" i="14"/>
  <c r="U11" i="3"/>
  <c r="W11"/>
  <c r="X11"/>
  <c r="Z11"/>
  <c r="U9"/>
  <c r="W9"/>
  <c r="X9"/>
  <c r="Z9"/>
  <c r="U10"/>
  <c r="V10"/>
  <c r="W10"/>
  <c r="X10"/>
  <c r="Y10"/>
  <c r="Z10"/>
  <c r="W8"/>
  <c r="X8"/>
  <c r="Z8"/>
  <c r="U8"/>
  <c r="V25"/>
  <c r="W25"/>
  <c r="X25"/>
  <c r="Y25"/>
  <c r="Z25"/>
  <c r="U25"/>
  <c r="V6"/>
  <c r="W6"/>
  <c r="X6"/>
  <c r="Y6"/>
  <c r="Z6"/>
  <c r="U6"/>
  <c r="U41"/>
  <c r="W41"/>
  <c r="X41"/>
  <c r="Z41"/>
  <c r="U42"/>
  <c r="W42"/>
  <c r="X42"/>
  <c r="Z42"/>
  <c r="U43"/>
  <c r="W43"/>
  <c r="X43"/>
  <c r="Z43"/>
  <c r="V40"/>
  <c r="W40"/>
  <c r="X40"/>
  <c r="Y40"/>
  <c r="Z40"/>
  <c r="U40"/>
  <c r="U34"/>
  <c r="V34"/>
  <c r="W34"/>
  <c r="X34"/>
  <c r="Y34"/>
  <c r="Z34"/>
  <c r="U35"/>
  <c r="V35"/>
  <c r="W35"/>
  <c r="X35"/>
  <c r="Y35"/>
  <c r="Z35"/>
  <c r="U36"/>
  <c r="V36"/>
  <c r="W36"/>
  <c r="X36"/>
  <c r="Y36"/>
  <c r="Z36"/>
  <c r="U37"/>
  <c r="V37"/>
  <c r="W37"/>
  <c r="X37"/>
  <c r="Y37"/>
  <c r="Z37"/>
  <c r="V33"/>
  <c r="W33"/>
  <c r="X33"/>
  <c r="Y33"/>
  <c r="Z33"/>
  <c r="U33"/>
  <c r="D27" i="2"/>
  <c r="R38"/>
  <c r="H12" i="13"/>
  <c r="I12" s="1"/>
  <c r="J12" s="1"/>
  <c r="H21"/>
  <c r="I21" s="1"/>
  <c r="J21" s="1"/>
  <c r="G5"/>
  <c r="S7" i="11"/>
  <c r="D47" i="2"/>
  <c r="E6" i="14"/>
  <c r="E74"/>
  <c r="D74"/>
  <c r="E69"/>
  <c r="D69"/>
  <c r="E65"/>
  <c r="D65"/>
  <c r="D81" s="1"/>
  <c r="D82" s="1"/>
  <c r="D58"/>
  <c r="D51"/>
  <c r="E49"/>
  <c r="D49"/>
  <c r="C49"/>
  <c r="E38"/>
  <c r="D38"/>
  <c r="D35"/>
  <c r="E30"/>
  <c r="D30"/>
  <c r="D44" s="1"/>
  <c r="D21"/>
  <c r="E3"/>
  <c r="E48" s="1"/>
  <c r="N26" i="11"/>
  <c r="N27" s="1"/>
  <c r="M26"/>
  <c r="L26"/>
  <c r="K26"/>
  <c r="J26"/>
  <c r="J27" s="1"/>
  <c r="I26"/>
  <c r="H26"/>
  <c r="G26"/>
  <c r="F26"/>
  <c r="E26"/>
  <c r="D26"/>
  <c r="D27" s="1"/>
  <c r="C26"/>
  <c r="O25"/>
  <c r="O24"/>
  <c r="O23"/>
  <c r="O22"/>
  <c r="O21"/>
  <c r="O20"/>
  <c r="O19"/>
  <c r="O18"/>
  <c r="O17"/>
  <c r="O16"/>
  <c r="O15"/>
  <c r="N13"/>
  <c r="M13"/>
  <c r="L13"/>
  <c r="K13"/>
  <c r="K27" s="1"/>
  <c r="J13"/>
  <c r="I13"/>
  <c r="H13"/>
  <c r="G13"/>
  <c r="G27" s="1"/>
  <c r="F13"/>
  <c r="E13"/>
  <c r="D13"/>
  <c r="C13"/>
  <c r="O13" s="1"/>
  <c r="O12"/>
  <c r="O11"/>
  <c r="O10"/>
  <c r="O9"/>
  <c r="O7"/>
  <c r="O6"/>
  <c r="O5"/>
  <c r="O2"/>
  <c r="K5" i="12"/>
  <c r="L5"/>
  <c r="M5" s="1"/>
  <c r="M7" s="1"/>
  <c r="J5"/>
  <c r="E5"/>
  <c r="E7" s="1"/>
  <c r="AE33" i="3"/>
  <c r="AF33"/>
  <c r="AG33"/>
  <c r="AI33"/>
  <c r="AK33"/>
  <c r="AL33"/>
  <c r="E18" i="13"/>
  <c r="D18"/>
  <c r="C18"/>
  <c r="R38" i="3"/>
  <c r="M32"/>
  <c r="L32"/>
  <c r="K32"/>
  <c r="J32"/>
  <c r="I32"/>
  <c r="H32"/>
  <c r="D32"/>
  <c r="E32"/>
  <c r="F32"/>
  <c r="G32"/>
  <c r="C32"/>
  <c r="E21" i="13"/>
  <c r="E25" s="1"/>
  <c r="E27" s="1"/>
  <c r="D21"/>
  <c r="D25"/>
  <c r="D27" s="1"/>
  <c r="C21"/>
  <c r="C25" s="1"/>
  <c r="C27" s="1"/>
  <c r="E12"/>
  <c r="D12"/>
  <c r="C12"/>
  <c r="R44" i="2"/>
  <c r="K7" i="12"/>
  <c r="J7"/>
  <c r="L7"/>
  <c r="H27" i="11"/>
  <c r="L27"/>
  <c r="F27"/>
  <c r="E27"/>
  <c r="I27"/>
  <c r="M27"/>
  <c r="E81" i="14"/>
  <c r="D9"/>
  <c r="D29" s="1"/>
  <c r="D45" s="1"/>
  <c r="D64"/>
  <c r="C27" i="11"/>
  <c r="C7" i="12"/>
  <c r="D7"/>
  <c r="F7"/>
  <c r="G7"/>
  <c r="H7"/>
  <c r="B7"/>
  <c r="I5"/>
  <c r="I7"/>
  <c r="C6" i="8"/>
  <c r="C31" i="2"/>
  <c r="E31"/>
  <c r="F31"/>
  <c r="H31"/>
  <c r="J31"/>
  <c r="K31"/>
  <c r="M31"/>
  <c r="O31"/>
  <c r="P31"/>
  <c r="R41"/>
  <c r="R40"/>
  <c r="R39"/>
  <c r="R36"/>
  <c r="R35"/>
  <c r="R34"/>
  <c r="R33"/>
  <c r="R32"/>
  <c r="R26"/>
  <c r="R25"/>
  <c r="R22"/>
  <c r="R21"/>
  <c r="R20"/>
  <c r="R19"/>
  <c r="R18"/>
  <c r="R16"/>
  <c r="R15"/>
  <c r="R14"/>
  <c r="R12"/>
  <c r="R11"/>
  <c r="R10"/>
  <c r="R9"/>
  <c r="R8"/>
  <c r="R6"/>
  <c r="R64" i="3"/>
  <c r="R63"/>
  <c r="R62"/>
  <c r="R61"/>
  <c r="R59"/>
  <c r="R58"/>
  <c r="R57"/>
  <c r="R56"/>
  <c r="R55"/>
  <c r="R53"/>
  <c r="R52"/>
  <c r="R51"/>
  <c r="R50"/>
  <c r="R48"/>
  <c r="R47"/>
  <c r="R46"/>
  <c r="R43"/>
  <c r="R42"/>
  <c r="R41"/>
  <c r="R40"/>
  <c r="R37"/>
  <c r="R36"/>
  <c r="R35"/>
  <c r="R34"/>
  <c r="R33"/>
  <c r="R27"/>
  <c r="R26"/>
  <c r="R25"/>
  <c r="R22"/>
  <c r="R21"/>
  <c r="R20"/>
  <c r="R19"/>
  <c r="R18"/>
  <c r="R16"/>
  <c r="R15"/>
  <c r="R14"/>
  <c r="R12"/>
  <c r="R11"/>
  <c r="R10"/>
  <c r="R9"/>
  <c r="R8"/>
  <c r="R6"/>
  <c r="Q41" i="2"/>
  <c r="Q40"/>
  <c r="Q39"/>
  <c r="Q36"/>
  <c r="Q35"/>
  <c r="Q34"/>
  <c r="Q33"/>
  <c r="Q32"/>
  <c r="AM33" i="3" s="1"/>
  <c r="Q26" i="2"/>
  <c r="Q25"/>
  <c r="Q22"/>
  <c r="Q21"/>
  <c r="Q20"/>
  <c r="Q19"/>
  <c r="Q18"/>
  <c r="Q16"/>
  <c r="Q15"/>
  <c r="Q14"/>
  <c r="Q12"/>
  <c r="Q11"/>
  <c r="Q10"/>
  <c r="Q9"/>
  <c r="Q8"/>
  <c r="Q6"/>
  <c r="L41"/>
  <c r="L40"/>
  <c r="L39"/>
  <c r="L36"/>
  <c r="L35"/>
  <c r="L34"/>
  <c r="L33"/>
  <c r="L32"/>
  <c r="AH33" i="3"/>
  <c r="L26" i="2"/>
  <c r="L25"/>
  <c r="L22"/>
  <c r="L21"/>
  <c r="L20"/>
  <c r="L19"/>
  <c r="L18"/>
  <c r="L16"/>
  <c r="L15"/>
  <c r="L14"/>
  <c r="L12"/>
  <c r="L11"/>
  <c r="L10"/>
  <c r="L9"/>
  <c r="L8"/>
  <c r="L6"/>
  <c r="G41"/>
  <c r="Y43" i="3"/>
  <c r="G40" i="2"/>
  <c r="Y42" i="3"/>
  <c r="G39" i="2"/>
  <c r="Y41" i="3"/>
  <c r="G26" i="2"/>
  <c r="G22"/>
  <c r="G21"/>
  <c r="G20"/>
  <c r="G19"/>
  <c r="G18"/>
  <c r="G16"/>
  <c r="G15"/>
  <c r="G14"/>
  <c r="G12"/>
  <c r="Y11" i="3"/>
  <c r="G9" i="2"/>
  <c r="Y9" i="3" s="1"/>
  <c r="G8" i="2"/>
  <c r="Y8" i="3" s="1"/>
  <c r="N41" i="2"/>
  <c r="N40"/>
  <c r="N39"/>
  <c r="N36"/>
  <c r="N35"/>
  <c r="N34"/>
  <c r="N33"/>
  <c r="N32"/>
  <c r="AJ33" i="3"/>
  <c r="N26" i="2"/>
  <c r="N22"/>
  <c r="N21"/>
  <c r="N20"/>
  <c r="N19"/>
  <c r="N18"/>
  <c r="N16"/>
  <c r="N15"/>
  <c r="N14"/>
  <c r="N12"/>
  <c r="N11"/>
  <c r="N10"/>
  <c r="N9"/>
  <c r="N8"/>
  <c r="N6"/>
  <c r="I41"/>
  <c r="I40"/>
  <c r="I39"/>
  <c r="I26"/>
  <c r="I25"/>
  <c r="I22"/>
  <c r="I21"/>
  <c r="I20"/>
  <c r="I19"/>
  <c r="I18"/>
  <c r="I16"/>
  <c r="I15"/>
  <c r="I14"/>
  <c r="I12"/>
  <c r="I11"/>
  <c r="I10"/>
  <c r="I9"/>
  <c r="I8"/>
  <c r="I6"/>
  <c r="D41"/>
  <c r="V43" i="3"/>
  <c r="D40" i="2"/>
  <c r="V42" i="3"/>
  <c r="D39" i="2"/>
  <c r="V41" i="3"/>
  <c r="D22" i="2"/>
  <c r="D21"/>
  <c r="D20"/>
  <c r="D19"/>
  <c r="D18"/>
  <c r="D16"/>
  <c r="D15"/>
  <c r="D14"/>
  <c r="D12"/>
  <c r="V11" i="3"/>
  <c r="D9" i="2"/>
  <c r="V9" i="3"/>
  <c r="D8" i="2"/>
  <c r="V8" i="3"/>
  <c r="P37" i="2"/>
  <c r="O37"/>
  <c r="P17"/>
  <c r="O17"/>
  <c r="P13"/>
  <c r="O13"/>
  <c r="P7"/>
  <c r="O7"/>
  <c r="K37"/>
  <c r="J37"/>
  <c r="K17"/>
  <c r="J17"/>
  <c r="K13"/>
  <c r="J13"/>
  <c r="K7"/>
  <c r="J7"/>
  <c r="E37"/>
  <c r="E17"/>
  <c r="E13"/>
  <c r="E7"/>
  <c r="F37"/>
  <c r="F17"/>
  <c r="F13"/>
  <c r="F7"/>
  <c r="Q60" i="3"/>
  <c r="P60"/>
  <c r="O60"/>
  <c r="N60"/>
  <c r="Q54"/>
  <c r="P54"/>
  <c r="O54"/>
  <c r="N54"/>
  <c r="Q49"/>
  <c r="P49"/>
  <c r="O49"/>
  <c r="N49"/>
  <c r="Q45"/>
  <c r="P45"/>
  <c r="O45"/>
  <c r="N45"/>
  <c r="Q39"/>
  <c r="P39"/>
  <c r="O39"/>
  <c r="N39"/>
  <c r="Q32"/>
  <c r="P32"/>
  <c r="O32"/>
  <c r="N32"/>
  <c r="Q24"/>
  <c r="P24"/>
  <c r="O24"/>
  <c r="N24"/>
  <c r="Q17"/>
  <c r="P17"/>
  <c r="O17"/>
  <c r="N17"/>
  <c r="Q13"/>
  <c r="P13"/>
  <c r="O13"/>
  <c r="N13"/>
  <c r="Q7"/>
  <c r="Q23"/>
  <c r="Q28" s="1"/>
  <c r="P7"/>
  <c r="P23" s="1"/>
  <c r="P28" s="1"/>
  <c r="O7"/>
  <c r="O23"/>
  <c r="O28" s="1"/>
  <c r="N7"/>
  <c r="N23" s="1"/>
  <c r="N28" s="1"/>
  <c r="L60"/>
  <c r="K60"/>
  <c r="J60"/>
  <c r="I60"/>
  <c r="L54"/>
  <c r="K54"/>
  <c r="J54"/>
  <c r="I54"/>
  <c r="L49"/>
  <c r="K49"/>
  <c r="J49"/>
  <c r="I49"/>
  <c r="L45"/>
  <c r="K45"/>
  <c r="J45"/>
  <c r="I45"/>
  <c r="L39"/>
  <c r="K39"/>
  <c r="J39"/>
  <c r="I39"/>
  <c r="L24"/>
  <c r="K24"/>
  <c r="J24"/>
  <c r="I24"/>
  <c r="L17"/>
  <c r="K17"/>
  <c r="J17"/>
  <c r="I17"/>
  <c r="L13"/>
  <c r="K13"/>
  <c r="J13"/>
  <c r="I13"/>
  <c r="L7"/>
  <c r="L23"/>
  <c r="L28" s="1"/>
  <c r="K7"/>
  <c r="K23" s="1"/>
  <c r="K28" s="1"/>
  <c r="J7"/>
  <c r="J23"/>
  <c r="J28" s="1"/>
  <c r="I7"/>
  <c r="I23" s="1"/>
  <c r="I28" s="1"/>
  <c r="E60"/>
  <c r="D60"/>
  <c r="D65" s="1"/>
  <c r="E54"/>
  <c r="D54"/>
  <c r="E49"/>
  <c r="D49"/>
  <c r="E45"/>
  <c r="D45"/>
  <c r="E39"/>
  <c r="D39"/>
  <c r="E24"/>
  <c r="D24"/>
  <c r="E17"/>
  <c r="D17"/>
  <c r="E13"/>
  <c r="D13"/>
  <c r="E7"/>
  <c r="D7"/>
  <c r="F60"/>
  <c r="F54"/>
  <c r="F49"/>
  <c r="F45"/>
  <c r="F39"/>
  <c r="F44"/>
  <c r="F24"/>
  <c r="F17"/>
  <c r="F13"/>
  <c r="F7"/>
  <c r="G60"/>
  <c r="G54"/>
  <c r="G49"/>
  <c r="G45"/>
  <c r="G39"/>
  <c r="G24"/>
  <c r="G17"/>
  <c r="G13"/>
  <c r="G7"/>
  <c r="M61" i="8"/>
  <c r="L61"/>
  <c r="K61"/>
  <c r="J61"/>
  <c r="M27"/>
  <c r="L27"/>
  <c r="K27"/>
  <c r="J27"/>
  <c r="G55"/>
  <c r="G61" s="1"/>
  <c r="G49"/>
  <c r="G24"/>
  <c r="G27" s="1"/>
  <c r="G19"/>
  <c r="F55"/>
  <c r="F49"/>
  <c r="F24"/>
  <c r="F19"/>
  <c r="E55"/>
  <c r="E61" s="1"/>
  <c r="E49"/>
  <c r="E24"/>
  <c r="E27" s="1"/>
  <c r="E19"/>
  <c r="D55"/>
  <c r="D49"/>
  <c r="D24"/>
  <c r="D19"/>
  <c r="G116" i="7"/>
  <c r="F116"/>
  <c r="E116"/>
  <c r="D116"/>
  <c r="G110"/>
  <c r="F110"/>
  <c r="E110"/>
  <c r="D110"/>
  <c r="G105"/>
  <c r="F105"/>
  <c r="E105"/>
  <c r="D105"/>
  <c r="G101"/>
  <c r="G122" s="1"/>
  <c r="F101"/>
  <c r="F122" s="1"/>
  <c r="E101"/>
  <c r="E122"/>
  <c r="D101"/>
  <c r="D122"/>
  <c r="G97"/>
  <c r="F97"/>
  <c r="E97"/>
  <c r="D97"/>
  <c r="G91"/>
  <c r="F91"/>
  <c r="E91"/>
  <c r="D91"/>
  <c r="G85"/>
  <c r="G100"/>
  <c r="G123" s="1"/>
  <c r="F85"/>
  <c r="F100" s="1"/>
  <c r="E85"/>
  <c r="E100" s="1"/>
  <c r="E123" s="1"/>
  <c r="D85"/>
  <c r="D100"/>
  <c r="D123" s="1"/>
  <c r="G72"/>
  <c r="F72"/>
  <c r="E72"/>
  <c r="D72"/>
  <c r="G68"/>
  <c r="F68"/>
  <c r="E68"/>
  <c r="D68"/>
  <c r="G65"/>
  <c r="F65"/>
  <c r="E65"/>
  <c r="D65"/>
  <c r="G60"/>
  <c r="F60"/>
  <c r="E60"/>
  <c r="D60"/>
  <c r="G56"/>
  <c r="F56"/>
  <c r="F78"/>
  <c r="E56"/>
  <c r="E78"/>
  <c r="E128" s="1"/>
  <c r="D56"/>
  <c r="D78" s="1"/>
  <c r="D128" s="1"/>
  <c r="G50"/>
  <c r="F50"/>
  <c r="E50"/>
  <c r="D50"/>
  <c r="G45"/>
  <c r="F45"/>
  <c r="E45"/>
  <c r="D45"/>
  <c r="G39"/>
  <c r="F39"/>
  <c r="E39"/>
  <c r="D39"/>
  <c r="G27"/>
  <c r="F27"/>
  <c r="E27"/>
  <c r="D27"/>
  <c r="G21"/>
  <c r="F21"/>
  <c r="F20" s="1"/>
  <c r="E21"/>
  <c r="E20" s="1"/>
  <c r="E55" s="1"/>
  <c r="D21"/>
  <c r="D20" s="1"/>
  <c r="G20"/>
  <c r="G13"/>
  <c r="F13"/>
  <c r="E13"/>
  <c r="D13"/>
  <c r="G6"/>
  <c r="F6"/>
  <c r="E6"/>
  <c r="D6"/>
  <c r="G5"/>
  <c r="F5"/>
  <c r="F55" s="1"/>
  <c r="E5"/>
  <c r="D5"/>
  <c r="G116" i="6"/>
  <c r="F116"/>
  <c r="E116"/>
  <c r="D116"/>
  <c r="G110"/>
  <c r="F110"/>
  <c r="E110"/>
  <c r="D110"/>
  <c r="G105"/>
  <c r="F105"/>
  <c r="E105"/>
  <c r="D105"/>
  <c r="G101"/>
  <c r="G122"/>
  <c r="F101"/>
  <c r="E101"/>
  <c r="E122" s="1"/>
  <c r="D101"/>
  <c r="D122" s="1"/>
  <c r="G97"/>
  <c r="F97"/>
  <c r="E97"/>
  <c r="D97"/>
  <c r="G91"/>
  <c r="F91"/>
  <c r="E91"/>
  <c r="D91"/>
  <c r="G85"/>
  <c r="G100" s="1"/>
  <c r="G123" s="1"/>
  <c r="F85"/>
  <c r="F100"/>
  <c r="E85"/>
  <c r="E100"/>
  <c r="E123" s="1"/>
  <c r="D85"/>
  <c r="D100" s="1"/>
  <c r="D123" s="1"/>
  <c r="G72"/>
  <c r="F72"/>
  <c r="E72"/>
  <c r="D72"/>
  <c r="G68"/>
  <c r="F68"/>
  <c r="E68"/>
  <c r="D68"/>
  <c r="G65"/>
  <c r="F65"/>
  <c r="E65"/>
  <c r="D65"/>
  <c r="G60"/>
  <c r="F60"/>
  <c r="E60"/>
  <c r="D60"/>
  <c r="G56"/>
  <c r="G78"/>
  <c r="G128" s="1"/>
  <c r="F56"/>
  <c r="E56"/>
  <c r="E78" s="1"/>
  <c r="E128" s="1"/>
  <c r="D56"/>
  <c r="G50"/>
  <c r="F50"/>
  <c r="E50"/>
  <c r="D50"/>
  <c r="G45"/>
  <c r="F45"/>
  <c r="E45"/>
  <c r="D45"/>
  <c r="G39"/>
  <c r="F39"/>
  <c r="E39"/>
  <c r="D39"/>
  <c r="G27"/>
  <c r="F27"/>
  <c r="E27"/>
  <c r="D27"/>
  <c r="G21"/>
  <c r="G20" s="1"/>
  <c r="F21"/>
  <c r="F20"/>
  <c r="F55" s="1"/>
  <c r="E21"/>
  <c r="E20"/>
  <c r="D21"/>
  <c r="D20"/>
  <c r="D55" s="1"/>
  <c r="G13"/>
  <c r="F13"/>
  <c r="E13"/>
  <c r="D13"/>
  <c r="G6"/>
  <c r="F6"/>
  <c r="E6"/>
  <c r="D6"/>
  <c r="G5"/>
  <c r="F5"/>
  <c r="E5"/>
  <c r="E55" s="1"/>
  <c r="E127" s="1"/>
  <c r="D5"/>
  <c r="G116" i="5"/>
  <c r="F116"/>
  <c r="E116"/>
  <c r="D116"/>
  <c r="G110"/>
  <c r="F110"/>
  <c r="E110"/>
  <c r="D110"/>
  <c r="G105"/>
  <c r="F105"/>
  <c r="E105"/>
  <c r="E122" s="1"/>
  <c r="E123" s="1"/>
  <c r="D105"/>
  <c r="G101"/>
  <c r="G122" s="1"/>
  <c r="F101"/>
  <c r="F122" s="1"/>
  <c r="E101"/>
  <c r="D101"/>
  <c r="D122"/>
  <c r="G97"/>
  <c r="F97"/>
  <c r="E97"/>
  <c r="D97"/>
  <c r="G91"/>
  <c r="F91"/>
  <c r="E91"/>
  <c r="D91"/>
  <c r="G85"/>
  <c r="G100"/>
  <c r="F85"/>
  <c r="F100" s="1"/>
  <c r="E85"/>
  <c r="E100" s="1"/>
  <c r="D85"/>
  <c r="D100"/>
  <c r="D123" s="1"/>
  <c r="G72"/>
  <c r="F72"/>
  <c r="E72"/>
  <c r="D72"/>
  <c r="G68"/>
  <c r="F68"/>
  <c r="E68"/>
  <c r="D68"/>
  <c r="G65"/>
  <c r="F65"/>
  <c r="E65"/>
  <c r="D65"/>
  <c r="G60"/>
  <c r="F60"/>
  <c r="E60"/>
  <c r="D60"/>
  <c r="G56"/>
  <c r="G78" s="1"/>
  <c r="G128"/>
  <c r="F56"/>
  <c r="F78"/>
  <c r="E56"/>
  <c r="E78"/>
  <c r="D56"/>
  <c r="D78" s="1"/>
  <c r="D128"/>
  <c r="G50"/>
  <c r="F50"/>
  <c r="E50"/>
  <c r="D50"/>
  <c r="G45"/>
  <c r="F45"/>
  <c r="E45"/>
  <c r="D45"/>
  <c r="G39"/>
  <c r="F39"/>
  <c r="E39"/>
  <c r="D39"/>
  <c r="G27"/>
  <c r="F27"/>
  <c r="E27"/>
  <c r="D27"/>
  <c r="G21"/>
  <c r="G20"/>
  <c r="G55" s="1"/>
  <c r="G79" s="1"/>
  <c r="F21"/>
  <c r="F20"/>
  <c r="E21"/>
  <c r="E20"/>
  <c r="E55" s="1"/>
  <c r="E79" s="1"/>
  <c r="D21"/>
  <c r="D20"/>
  <c r="G13"/>
  <c r="F13"/>
  <c r="E13"/>
  <c r="D13"/>
  <c r="G6"/>
  <c r="F6"/>
  <c r="E6"/>
  <c r="D6"/>
  <c r="G5"/>
  <c r="F5"/>
  <c r="F55" s="1"/>
  <c r="F79" s="1"/>
  <c r="E5"/>
  <c r="D5"/>
  <c r="D55" s="1"/>
  <c r="G120" i="4"/>
  <c r="F120"/>
  <c r="E120"/>
  <c r="D120"/>
  <c r="G119"/>
  <c r="F119"/>
  <c r="E119"/>
  <c r="D119"/>
  <c r="G118"/>
  <c r="F118"/>
  <c r="E118"/>
  <c r="D118"/>
  <c r="G117"/>
  <c r="F117"/>
  <c r="F116" s="1"/>
  <c r="E117"/>
  <c r="E116" s="1"/>
  <c r="D117"/>
  <c r="D116" s="1"/>
  <c r="G115"/>
  <c r="F115"/>
  <c r="E115"/>
  <c r="D115"/>
  <c r="G114"/>
  <c r="F114"/>
  <c r="E114"/>
  <c r="D114"/>
  <c r="G112"/>
  <c r="F112"/>
  <c r="E112"/>
  <c r="D112"/>
  <c r="G111"/>
  <c r="G110" s="1"/>
  <c r="F111"/>
  <c r="F110" s="1"/>
  <c r="E111"/>
  <c r="E110" s="1"/>
  <c r="E122" s="1"/>
  <c r="D111"/>
  <c r="G109"/>
  <c r="F109"/>
  <c r="E109"/>
  <c r="D109"/>
  <c r="G108"/>
  <c r="F108"/>
  <c r="E108"/>
  <c r="D108"/>
  <c r="G107"/>
  <c r="F107"/>
  <c r="E107"/>
  <c r="D107"/>
  <c r="G106"/>
  <c r="F106"/>
  <c r="F105"/>
  <c r="E106"/>
  <c r="E105"/>
  <c r="D106"/>
  <c r="D105"/>
  <c r="G104"/>
  <c r="F104"/>
  <c r="E104"/>
  <c r="D104"/>
  <c r="G103"/>
  <c r="F103"/>
  <c r="E103"/>
  <c r="D103"/>
  <c r="G102"/>
  <c r="G101"/>
  <c r="F102"/>
  <c r="E102"/>
  <c r="E101" s="1"/>
  <c r="D102"/>
  <c r="G99"/>
  <c r="F99"/>
  <c r="E99"/>
  <c r="D99"/>
  <c r="G98"/>
  <c r="G97" s="1"/>
  <c r="F98"/>
  <c r="F97"/>
  <c r="E98"/>
  <c r="E97"/>
  <c r="D98"/>
  <c r="D97"/>
  <c r="G96"/>
  <c r="M41" i="8" s="1"/>
  <c r="F96" i="4"/>
  <c r="L41" i="8" s="1"/>
  <c r="E96" i="4"/>
  <c r="K41" i="8" s="1"/>
  <c r="D96" i="4"/>
  <c r="J41" i="8" s="1"/>
  <c r="G95" i="4"/>
  <c r="F95"/>
  <c r="E95"/>
  <c r="D95"/>
  <c r="G94"/>
  <c r="F94"/>
  <c r="E94"/>
  <c r="D94"/>
  <c r="G93"/>
  <c r="F93"/>
  <c r="E93"/>
  <c r="D93"/>
  <c r="G92"/>
  <c r="M37" i="8" s="1"/>
  <c r="M48" s="1"/>
  <c r="F92" i="4"/>
  <c r="L37" i="8" s="1"/>
  <c r="L48" s="1"/>
  <c r="E92" i="4"/>
  <c r="K37" i="8" s="1"/>
  <c r="K48" s="1"/>
  <c r="D92" i="4"/>
  <c r="J37" i="8"/>
  <c r="J48" s="1"/>
  <c r="J62" s="1"/>
  <c r="G90" i="4"/>
  <c r="M10" i="8" s="1"/>
  <c r="F90" i="4"/>
  <c r="L10" i="8" s="1"/>
  <c r="E90" i="4"/>
  <c r="K10" i="8" s="1"/>
  <c r="D90" i="4"/>
  <c r="J10" i="8" s="1"/>
  <c r="G89" i="4"/>
  <c r="M9" i="8" s="1"/>
  <c r="F89" i="4"/>
  <c r="L9" i="8" s="1"/>
  <c r="E89" i="4"/>
  <c r="K9" i="8" s="1"/>
  <c r="D89" i="4"/>
  <c r="J9" i="8" s="1"/>
  <c r="G88" i="4"/>
  <c r="M8" i="8" s="1"/>
  <c r="F88" i="4"/>
  <c r="L8" i="8" s="1"/>
  <c r="E88" i="4"/>
  <c r="K8" i="8" s="1"/>
  <c r="D88" i="4"/>
  <c r="J8" i="8" s="1"/>
  <c r="G87" i="4"/>
  <c r="M7" i="8" s="1"/>
  <c r="F87" i="4"/>
  <c r="L7" i="8" s="1"/>
  <c r="E87" i="4"/>
  <c r="K7" i="8" s="1"/>
  <c r="D87" i="4"/>
  <c r="J7" i="8" s="1"/>
  <c r="G86" i="4"/>
  <c r="F86"/>
  <c r="L6" i="8" s="1"/>
  <c r="L18" s="1"/>
  <c r="E86" i="4"/>
  <c r="K6" i="8" s="1"/>
  <c r="K18" s="1"/>
  <c r="K28" s="1"/>
  <c r="D86" i="4"/>
  <c r="J6" i="8"/>
  <c r="J18" s="1"/>
  <c r="G76" i="4"/>
  <c r="F76"/>
  <c r="E76"/>
  <c r="D76"/>
  <c r="G75"/>
  <c r="F75"/>
  <c r="E75"/>
  <c r="D75"/>
  <c r="G74"/>
  <c r="F74"/>
  <c r="E74"/>
  <c r="D74"/>
  <c r="G73"/>
  <c r="G72" s="1"/>
  <c r="F73"/>
  <c r="F72" s="1"/>
  <c r="E73"/>
  <c r="E72" s="1"/>
  <c r="D73"/>
  <c r="D72" s="1"/>
  <c r="G71"/>
  <c r="F71"/>
  <c r="E71"/>
  <c r="D71"/>
  <c r="G70"/>
  <c r="F70"/>
  <c r="E70"/>
  <c r="D70"/>
  <c r="G69"/>
  <c r="G68" s="1"/>
  <c r="F69"/>
  <c r="F68" s="1"/>
  <c r="E69"/>
  <c r="E68" s="1"/>
  <c r="D69"/>
  <c r="D68" s="1"/>
  <c r="G67"/>
  <c r="F67"/>
  <c r="E67"/>
  <c r="D67"/>
  <c r="G66"/>
  <c r="F66"/>
  <c r="F65" s="1"/>
  <c r="E66"/>
  <c r="E65" s="1"/>
  <c r="D66"/>
  <c r="G64"/>
  <c r="F64"/>
  <c r="E64"/>
  <c r="D64"/>
  <c r="G63"/>
  <c r="F63"/>
  <c r="E63"/>
  <c r="D63"/>
  <c r="G62"/>
  <c r="F62"/>
  <c r="E62"/>
  <c r="D62"/>
  <c r="G61"/>
  <c r="G60" s="1"/>
  <c r="F61"/>
  <c r="F60" s="1"/>
  <c r="E61"/>
  <c r="E60" s="1"/>
  <c r="D61"/>
  <c r="G59"/>
  <c r="F59"/>
  <c r="E59"/>
  <c r="D59"/>
  <c r="G58"/>
  <c r="F58"/>
  <c r="E58"/>
  <c r="D58"/>
  <c r="G57"/>
  <c r="G56" s="1"/>
  <c r="F57"/>
  <c r="F56" s="1"/>
  <c r="E57"/>
  <c r="E56" s="1"/>
  <c r="D57"/>
  <c r="D56" s="1"/>
  <c r="G54"/>
  <c r="F54"/>
  <c r="E54"/>
  <c r="D54"/>
  <c r="G53"/>
  <c r="F53"/>
  <c r="E53"/>
  <c r="D53"/>
  <c r="G52"/>
  <c r="F52"/>
  <c r="E52"/>
  <c r="D52"/>
  <c r="G51"/>
  <c r="G50" s="1"/>
  <c r="F51"/>
  <c r="F50" s="1"/>
  <c r="E51"/>
  <c r="E50" s="1"/>
  <c r="D51"/>
  <c r="D50" s="1"/>
  <c r="G49"/>
  <c r="F49"/>
  <c r="E49"/>
  <c r="D49"/>
  <c r="G48"/>
  <c r="F48"/>
  <c r="E48"/>
  <c r="D48"/>
  <c r="G47"/>
  <c r="F47"/>
  <c r="E47"/>
  <c r="D47"/>
  <c r="G46"/>
  <c r="G45" s="1"/>
  <c r="G10" i="8" s="1"/>
  <c r="F46" i="4"/>
  <c r="E46"/>
  <c r="D46"/>
  <c r="D45"/>
  <c r="D10" i="8" s="1"/>
  <c r="G44" i="4"/>
  <c r="F44"/>
  <c r="E44"/>
  <c r="D44"/>
  <c r="G43"/>
  <c r="F43"/>
  <c r="E43"/>
  <c r="D43"/>
  <c r="G42"/>
  <c r="F42"/>
  <c r="E42"/>
  <c r="D42"/>
  <c r="G41"/>
  <c r="F41"/>
  <c r="E41"/>
  <c r="D41"/>
  <c r="G40"/>
  <c r="G39" s="1"/>
  <c r="G39" i="8"/>
  <c r="F40" i="4"/>
  <c r="F39"/>
  <c r="F39" i="8" s="1"/>
  <c r="E40" i="4"/>
  <c r="E39" s="1"/>
  <c r="E39" i="8"/>
  <c r="D40" i="4"/>
  <c r="D39"/>
  <c r="D39" i="8" s="1"/>
  <c r="G38" i="4"/>
  <c r="F38"/>
  <c r="E38"/>
  <c r="D38"/>
  <c r="G36"/>
  <c r="F36"/>
  <c r="E36"/>
  <c r="D36"/>
  <c r="G35"/>
  <c r="F35"/>
  <c r="E35"/>
  <c r="D35"/>
  <c r="G34"/>
  <c r="F34"/>
  <c r="E34"/>
  <c r="D34"/>
  <c r="G33"/>
  <c r="F33"/>
  <c r="E33"/>
  <c r="D33"/>
  <c r="G32"/>
  <c r="F32"/>
  <c r="E32"/>
  <c r="D32"/>
  <c r="G31"/>
  <c r="F31"/>
  <c r="E31"/>
  <c r="D31"/>
  <c r="G30"/>
  <c r="F30"/>
  <c r="E30"/>
  <c r="D30"/>
  <c r="G29"/>
  <c r="F29"/>
  <c r="E29"/>
  <c r="D29"/>
  <c r="G28"/>
  <c r="G27" s="1"/>
  <c r="G12" i="8"/>
  <c r="F28" i="4"/>
  <c r="F27"/>
  <c r="F12" i="8" s="1"/>
  <c r="E28" i="4"/>
  <c r="E27" s="1"/>
  <c r="D28"/>
  <c r="D27" s="1"/>
  <c r="G26"/>
  <c r="F26"/>
  <c r="E26"/>
  <c r="D26"/>
  <c r="G25"/>
  <c r="F25"/>
  <c r="E25"/>
  <c r="D25"/>
  <c r="G24"/>
  <c r="F24"/>
  <c r="E24"/>
  <c r="D24"/>
  <c r="G23"/>
  <c r="F23"/>
  <c r="E23"/>
  <c r="D23"/>
  <c r="G22"/>
  <c r="F22"/>
  <c r="E22"/>
  <c r="D22"/>
  <c r="G21"/>
  <c r="G20" s="1"/>
  <c r="G9" i="8" s="1"/>
  <c r="F21" i="4"/>
  <c r="E21"/>
  <c r="D21"/>
  <c r="D20"/>
  <c r="D9" i="8" s="1"/>
  <c r="G19" i="4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G13" s="1"/>
  <c r="G37" i="8"/>
  <c r="G48" s="1"/>
  <c r="F14" i="4"/>
  <c r="F13"/>
  <c r="F37" i="8" s="1"/>
  <c r="F48" s="1"/>
  <c r="E14" i="4"/>
  <c r="D14"/>
  <c r="E13"/>
  <c r="E37" i="8" s="1"/>
  <c r="G12" i="4"/>
  <c r="F12"/>
  <c r="E12"/>
  <c r="D12"/>
  <c r="G11"/>
  <c r="F11"/>
  <c r="E11"/>
  <c r="D11"/>
  <c r="G10"/>
  <c r="F10"/>
  <c r="E10"/>
  <c r="D10"/>
  <c r="G9"/>
  <c r="F9"/>
  <c r="E9"/>
  <c r="D9"/>
  <c r="G8"/>
  <c r="F8"/>
  <c r="E8"/>
  <c r="D8"/>
  <c r="G7"/>
  <c r="G6" s="1"/>
  <c r="G7" i="8" s="1"/>
  <c r="F7" i="4"/>
  <c r="E7"/>
  <c r="D7"/>
  <c r="D6"/>
  <c r="D7" i="8" s="1"/>
  <c r="G5" i="4"/>
  <c r="F5"/>
  <c r="E5"/>
  <c r="E6" i="8" s="1"/>
  <c r="D5" i="4"/>
  <c r="C110" i="6"/>
  <c r="C110" i="5"/>
  <c r="C120" i="4"/>
  <c r="C119"/>
  <c r="C118"/>
  <c r="C117"/>
  <c r="C115"/>
  <c r="C114"/>
  <c r="C112"/>
  <c r="C111"/>
  <c r="C109"/>
  <c r="C108"/>
  <c r="C107"/>
  <c r="C106"/>
  <c r="C104"/>
  <c r="C103"/>
  <c r="C102"/>
  <c r="C99"/>
  <c r="C98"/>
  <c r="C96"/>
  <c r="I41" i="8" s="1"/>
  <c r="C95" i="4"/>
  <c r="C94"/>
  <c r="C93"/>
  <c r="C92"/>
  <c r="C90"/>
  <c r="Q19" i="11" s="1"/>
  <c r="C89" i="4"/>
  <c r="Q18" i="11" s="1"/>
  <c r="C88" i="4"/>
  <c r="Q17" i="11" s="1"/>
  <c r="S17" s="1"/>
  <c r="C87" i="4"/>
  <c r="C86"/>
  <c r="Q15" i="11"/>
  <c r="S15" s="1"/>
  <c r="C76" i="4"/>
  <c r="C75"/>
  <c r="C74"/>
  <c r="C73"/>
  <c r="C72" s="1"/>
  <c r="C71"/>
  <c r="C70"/>
  <c r="C69"/>
  <c r="C67"/>
  <c r="E37" i="14" s="1"/>
  <c r="C66" i="4"/>
  <c r="E36" i="14" s="1"/>
  <c r="C64" i="4"/>
  <c r="C63"/>
  <c r="C62"/>
  <c r="C61"/>
  <c r="C59"/>
  <c r="C58"/>
  <c r="C57"/>
  <c r="C54"/>
  <c r="C53"/>
  <c r="C52"/>
  <c r="C51"/>
  <c r="C49"/>
  <c r="C48"/>
  <c r="C47"/>
  <c r="C46"/>
  <c r="C44"/>
  <c r="E26" i="14" s="1"/>
  <c r="C43" i="4"/>
  <c r="E25" i="14" s="1"/>
  <c r="C42" i="4"/>
  <c r="E24" i="14" s="1"/>
  <c r="C41" i="4"/>
  <c r="E23" i="14" s="1"/>
  <c r="C40" i="4"/>
  <c r="E22" i="14" s="1"/>
  <c r="C38" i="4"/>
  <c r="E20" i="14" s="1"/>
  <c r="C36" i="4"/>
  <c r="E18" i="14" s="1"/>
  <c r="C35" i="4"/>
  <c r="E17" i="14" s="1"/>
  <c r="C34" i="4"/>
  <c r="E16" i="14" s="1"/>
  <c r="C33" i="4"/>
  <c r="E15" i="14" s="1"/>
  <c r="C32" i="4"/>
  <c r="E14" i="14" s="1"/>
  <c r="C31" i="4"/>
  <c r="E13" i="14" s="1"/>
  <c r="C30" i="4"/>
  <c r="E12" i="14" s="1"/>
  <c r="C29" i="4"/>
  <c r="E11" i="14" s="1"/>
  <c r="C28" i="4"/>
  <c r="C26"/>
  <c r="Q5" i="11" s="1"/>
  <c r="C25" i="4"/>
  <c r="C24"/>
  <c r="C23"/>
  <c r="C22"/>
  <c r="C19"/>
  <c r="C18"/>
  <c r="C17"/>
  <c r="C16"/>
  <c r="C15"/>
  <c r="C14"/>
  <c r="C12"/>
  <c r="C11"/>
  <c r="C10"/>
  <c r="C9"/>
  <c r="C8"/>
  <c r="C7"/>
  <c r="I61" i="8"/>
  <c r="C55"/>
  <c r="C49"/>
  <c r="I27"/>
  <c r="C24"/>
  <c r="C116" i="7"/>
  <c r="C110"/>
  <c r="C105"/>
  <c r="C101"/>
  <c r="C122" s="1"/>
  <c r="C97"/>
  <c r="C91"/>
  <c r="C100" s="1"/>
  <c r="C85"/>
  <c r="C72"/>
  <c r="C68"/>
  <c r="C65"/>
  <c r="C60"/>
  <c r="C56"/>
  <c r="C50"/>
  <c r="C45"/>
  <c r="C39"/>
  <c r="C27"/>
  <c r="C21"/>
  <c r="C20"/>
  <c r="C13"/>
  <c r="C6"/>
  <c r="C116" i="6"/>
  <c r="C105"/>
  <c r="C122" s="1"/>
  <c r="C101"/>
  <c r="C97"/>
  <c r="C91"/>
  <c r="C85"/>
  <c r="C72"/>
  <c r="C68"/>
  <c r="C65"/>
  <c r="C60"/>
  <c r="C56"/>
  <c r="C50"/>
  <c r="C45"/>
  <c r="C39"/>
  <c r="C27"/>
  <c r="C21"/>
  <c r="C20" s="1"/>
  <c r="C13"/>
  <c r="C6"/>
  <c r="C116" i="5"/>
  <c r="C105"/>
  <c r="C101"/>
  <c r="C122" s="1"/>
  <c r="C97"/>
  <c r="C91"/>
  <c r="C100" s="1"/>
  <c r="C85"/>
  <c r="C72"/>
  <c r="C68"/>
  <c r="C65"/>
  <c r="C60"/>
  <c r="C56"/>
  <c r="C50"/>
  <c r="C45"/>
  <c r="C39"/>
  <c r="C27"/>
  <c r="C21"/>
  <c r="C20"/>
  <c r="C13"/>
  <c r="C6"/>
  <c r="H54" i="3"/>
  <c r="M54"/>
  <c r="M65" s="1"/>
  <c r="C54"/>
  <c r="H45"/>
  <c r="M45"/>
  <c r="H49"/>
  <c r="M49"/>
  <c r="H60"/>
  <c r="M60"/>
  <c r="C60"/>
  <c r="C49"/>
  <c r="R49"/>
  <c r="C45"/>
  <c r="R45"/>
  <c r="M39"/>
  <c r="H39"/>
  <c r="H44" s="1"/>
  <c r="C39"/>
  <c r="C44"/>
  <c r="M17"/>
  <c r="H17"/>
  <c r="R17" s="1"/>
  <c r="C17"/>
  <c r="M13"/>
  <c r="H13"/>
  <c r="C13"/>
  <c r="M7"/>
  <c r="H7"/>
  <c r="C7"/>
  <c r="L13" i="2"/>
  <c r="D65" i="4"/>
  <c r="F27" i="8"/>
  <c r="F45" i="4"/>
  <c r="F10" i="8"/>
  <c r="D60" i="4"/>
  <c r="F101"/>
  <c r="F122" s="1"/>
  <c r="E12" i="8"/>
  <c r="D78" i="6"/>
  <c r="D128" s="1"/>
  <c r="G78" i="7"/>
  <c r="G128" s="1"/>
  <c r="Q20" i="11"/>
  <c r="L31" i="2"/>
  <c r="E35" i="14"/>
  <c r="E44" s="1"/>
  <c r="Q12" i="11"/>
  <c r="P23" i="2"/>
  <c r="J23"/>
  <c r="J27" s="1"/>
  <c r="F61" i="8"/>
  <c r="Q31" i="2"/>
  <c r="R60" i="3"/>
  <c r="L17" i="2"/>
  <c r="R13" i="3"/>
  <c r="E23"/>
  <c r="E28" s="1"/>
  <c r="I7" i="8"/>
  <c r="E55" i="14"/>
  <c r="I9" i="8"/>
  <c r="E59" i="14"/>
  <c r="E58" s="1"/>
  <c r="I6" i="8"/>
  <c r="E52" i="14"/>
  <c r="E56"/>
  <c r="I10" i="8"/>
  <c r="E21" i="14"/>
  <c r="F6" i="4"/>
  <c r="F7" i="8"/>
  <c r="I8"/>
  <c r="E54" i="14"/>
  <c r="R39" i="3"/>
  <c r="D110" i="4"/>
  <c r="F23" i="3"/>
  <c r="F28" s="1"/>
  <c r="J28" i="8"/>
  <c r="R31" i="2"/>
  <c r="G37"/>
  <c r="N31"/>
  <c r="K44" i="3"/>
  <c r="P44"/>
  <c r="R32"/>
  <c r="G31" i="2"/>
  <c r="I31"/>
  <c r="R54" i="3"/>
  <c r="E42" i="2"/>
  <c r="G65" i="4"/>
  <c r="D85"/>
  <c r="F20"/>
  <c r="F9" i="8"/>
  <c r="G55" i="6"/>
  <c r="D55" i="7"/>
  <c r="D79" s="1"/>
  <c r="E85" i="4"/>
  <c r="G105"/>
  <c r="D13"/>
  <c r="D37" i="8"/>
  <c r="D48" s="1"/>
  <c r="D127" i="5"/>
  <c r="G116" i="4"/>
  <c r="D91"/>
  <c r="D127" i="6"/>
  <c r="E79" i="7"/>
  <c r="G91" i="4"/>
  <c r="G55" i="7"/>
  <c r="F6" i="8"/>
  <c r="F85" i="4"/>
  <c r="F122" i="6"/>
  <c r="K65" i="3"/>
  <c r="L7" i="2"/>
  <c r="C61" i="8"/>
  <c r="F65" i="3"/>
  <c r="F66" s="1"/>
  <c r="F71" s="1"/>
  <c r="E65"/>
  <c r="L44"/>
  <c r="L65"/>
  <c r="Q44"/>
  <c r="Q65"/>
  <c r="K23" i="2"/>
  <c r="G13"/>
  <c r="G17"/>
  <c r="Q13"/>
  <c r="Q17"/>
  <c r="E48" i="8"/>
  <c r="P65" i="3"/>
  <c r="P66" s="1"/>
  <c r="P71"/>
  <c r="L37" i="2"/>
  <c r="C21" i="4"/>
  <c r="C20" s="1"/>
  <c r="C9" i="8" s="1"/>
  <c r="D6"/>
  <c r="G23" i="3"/>
  <c r="G28"/>
  <c r="G44"/>
  <c r="D23"/>
  <c r="D28" s="1"/>
  <c r="I44"/>
  <c r="I65"/>
  <c r="N44"/>
  <c r="N65"/>
  <c r="F23" i="2"/>
  <c r="F27" s="1"/>
  <c r="O23"/>
  <c r="F91" i="4"/>
  <c r="F123" i="5"/>
  <c r="F127" i="7"/>
  <c r="F128"/>
  <c r="D27" i="8"/>
  <c r="D61"/>
  <c r="G6"/>
  <c r="G65" i="3"/>
  <c r="J44"/>
  <c r="J65"/>
  <c r="O44"/>
  <c r="O65"/>
  <c r="O66" s="1"/>
  <c r="O71"/>
  <c r="E23" i="2"/>
  <c r="G7"/>
  <c r="Q7"/>
  <c r="Q37"/>
  <c r="F42"/>
  <c r="P42"/>
  <c r="O42"/>
  <c r="O27"/>
  <c r="J42"/>
  <c r="K42"/>
  <c r="K27" s="1"/>
  <c r="K24" s="1"/>
  <c r="P27"/>
  <c r="P24" s="1"/>
  <c r="P28" s="1"/>
  <c r="Q28" s="1"/>
  <c r="E44" i="3"/>
  <c r="D44"/>
  <c r="M44"/>
  <c r="C65"/>
  <c r="C66" s="1"/>
  <c r="H65"/>
  <c r="F64" i="8"/>
  <c r="D64"/>
  <c r="D127" i="7"/>
  <c r="E79" i="6"/>
  <c r="F127"/>
  <c r="E127" i="5"/>
  <c r="G127"/>
  <c r="F127"/>
  <c r="C100" i="6"/>
  <c r="C60" i="4"/>
  <c r="C39"/>
  <c r="C116"/>
  <c r="C68"/>
  <c r="C65"/>
  <c r="C13"/>
  <c r="G7" i="13" s="1"/>
  <c r="H7"/>
  <c r="I7" s="1"/>
  <c r="J7" s="1"/>
  <c r="C56" i="4"/>
  <c r="C101"/>
  <c r="C19" i="8"/>
  <c r="C27"/>
  <c r="C78" i="7"/>
  <c r="C55"/>
  <c r="C78" i="6"/>
  <c r="C55" i="5"/>
  <c r="C78"/>
  <c r="C23" i="3"/>
  <c r="H24"/>
  <c r="M23"/>
  <c r="M24"/>
  <c r="L23" i="2"/>
  <c r="L27"/>
  <c r="E27"/>
  <c r="F73" i="3"/>
  <c r="G42" i="2"/>
  <c r="K66" i="3"/>
  <c r="K71" s="1"/>
  <c r="J65" i="8"/>
  <c r="C39"/>
  <c r="G9" i="13"/>
  <c r="H9" s="1"/>
  <c r="I9" s="1"/>
  <c r="J9" s="1"/>
  <c r="L66" i="3"/>
  <c r="L71" s="1"/>
  <c r="C128" i="5"/>
  <c r="Q27" i="2"/>
  <c r="C37" i="8"/>
  <c r="E8" i="14"/>
  <c r="M66" i="3"/>
  <c r="M71" s="1"/>
  <c r="N66"/>
  <c r="N71" s="1"/>
  <c r="I66"/>
  <c r="I71" s="1"/>
  <c r="J66"/>
  <c r="J71" s="1"/>
  <c r="E66"/>
  <c r="E71" s="1"/>
  <c r="E73" s="1"/>
  <c r="Q66"/>
  <c r="Q71" s="1"/>
  <c r="R44"/>
  <c r="F128" i="5"/>
  <c r="D66" i="3"/>
  <c r="C24"/>
  <c r="H66"/>
  <c r="R65"/>
  <c r="G63" i="8"/>
  <c r="D100" i="4"/>
  <c r="G62" i="8"/>
  <c r="F55" i="4"/>
  <c r="F18" i="8"/>
  <c r="F30" s="1"/>
  <c r="D79" i="5"/>
  <c r="E127" i="7"/>
  <c r="F63" i="8"/>
  <c r="G64"/>
  <c r="G122" i="4"/>
  <c r="E63" i="8"/>
  <c r="D79" i="6"/>
  <c r="C123" i="7"/>
  <c r="C128"/>
  <c r="F123"/>
  <c r="Q23" i="2"/>
  <c r="F100" i="4"/>
  <c r="F79" i="7"/>
  <c r="D63" i="8"/>
  <c r="E62"/>
  <c r="Q42" i="2"/>
  <c r="G66" i="3"/>
  <c r="G23" i="2"/>
  <c r="E64" i="8"/>
  <c r="L42" i="2"/>
  <c r="O24"/>
  <c r="Q24"/>
  <c r="J24"/>
  <c r="M28" i="3"/>
  <c r="D62" i="8"/>
  <c r="J64"/>
  <c r="J63"/>
  <c r="F62"/>
  <c r="C123" i="6"/>
  <c r="C79" i="5"/>
  <c r="C78" i="4"/>
  <c r="G13" i="13"/>
  <c r="H13" s="1"/>
  <c r="I13" s="1"/>
  <c r="J13" s="1"/>
  <c r="C127" i="7"/>
  <c r="C79"/>
  <c r="C128" i="6"/>
  <c r="C127" i="5"/>
  <c r="C123"/>
  <c r="D71" i="3"/>
  <c r="D73" s="1"/>
  <c r="C48" i="8"/>
  <c r="C62" s="1"/>
  <c r="G27" i="2"/>
  <c r="G71" i="3"/>
  <c r="G73"/>
  <c r="R66"/>
  <c r="C28"/>
  <c r="C71" s="1"/>
  <c r="C73" s="1"/>
  <c r="R24"/>
  <c r="F29" i="8"/>
  <c r="F28"/>
  <c r="F65" s="1"/>
  <c r="E24" i="2"/>
  <c r="F123" i="4"/>
  <c r="F127"/>
  <c r="F24" i="2"/>
  <c r="O28"/>
  <c r="J28"/>
  <c r="E28"/>
  <c r="E47"/>
  <c r="G24"/>
  <c r="F28"/>
  <c r="F47"/>
  <c r="G28"/>
  <c r="G47"/>
  <c r="C37"/>
  <c r="H37"/>
  <c r="M37"/>
  <c r="N37"/>
  <c r="C7"/>
  <c r="H7"/>
  <c r="I7" s="1"/>
  <c r="M7"/>
  <c r="N7" s="1"/>
  <c r="C13"/>
  <c r="H13"/>
  <c r="I13"/>
  <c r="M13"/>
  <c r="N13"/>
  <c r="C17"/>
  <c r="H17"/>
  <c r="I17" s="1"/>
  <c r="M17"/>
  <c r="N17" s="1"/>
  <c r="I37"/>
  <c r="D17"/>
  <c r="R17"/>
  <c r="D7"/>
  <c r="R7"/>
  <c r="D13"/>
  <c r="R13"/>
  <c r="R37"/>
  <c r="M42"/>
  <c r="N42" s="1"/>
  <c r="C23"/>
  <c r="H42"/>
  <c r="C42"/>
  <c r="C27" s="1"/>
  <c r="H23"/>
  <c r="I42"/>
  <c r="H27"/>
  <c r="H24"/>
  <c r="H28" s="1"/>
  <c r="I23"/>
  <c r="R42"/>
  <c r="I27"/>
  <c r="I24"/>
  <c r="D12" i="8" l="1"/>
  <c r="D18" s="1"/>
  <c r="D55" i="4"/>
  <c r="D127" s="1"/>
  <c r="L28" i="8"/>
  <c r="L30" s="1"/>
  <c r="L29"/>
  <c r="K62"/>
  <c r="K63"/>
  <c r="M62"/>
  <c r="M64" s="1"/>
  <c r="M63"/>
  <c r="L62"/>
  <c r="L63"/>
  <c r="C6" i="4"/>
  <c r="C45"/>
  <c r="C50"/>
  <c r="C97"/>
  <c r="C105"/>
  <c r="C110"/>
  <c r="K64" i="8"/>
  <c r="F78" i="4"/>
  <c r="F128" s="1"/>
  <c r="E91"/>
  <c r="E100" s="1"/>
  <c r="E123" s="1"/>
  <c r="H47" i="2"/>
  <c r="I28"/>
  <c r="K28"/>
  <c r="L28" s="1"/>
  <c r="L24"/>
  <c r="L65" i="8"/>
  <c r="L64"/>
  <c r="C24" i="2"/>
  <c r="G79" i="6"/>
  <c r="G127"/>
  <c r="R7" i="3"/>
  <c r="H23"/>
  <c r="G22" i="13"/>
  <c r="H22" s="1"/>
  <c r="I22" s="1"/>
  <c r="J22" s="1"/>
  <c r="I37" i="8"/>
  <c r="I48" s="1"/>
  <c r="C91" i="4"/>
  <c r="M6" i="8"/>
  <c r="M18" s="1"/>
  <c r="M28" s="1"/>
  <c r="M65" s="1"/>
  <c r="G85" i="4"/>
  <c r="G100" s="1"/>
  <c r="G123" s="1"/>
  <c r="C13" i="13"/>
  <c r="C14" s="1"/>
  <c r="H15" s="1"/>
  <c r="M23" i="2"/>
  <c r="C55" i="6"/>
  <c r="G55" i="4"/>
  <c r="E6"/>
  <c r="E20"/>
  <c r="E9" i="8" s="1"/>
  <c r="E45" i="4"/>
  <c r="E10" i="8" s="1"/>
  <c r="D78" i="4"/>
  <c r="E78"/>
  <c r="E128" s="1"/>
  <c r="G78"/>
  <c r="G128" s="1"/>
  <c r="D101"/>
  <c r="D122" s="1"/>
  <c r="D123" s="1"/>
  <c r="G123" i="5"/>
  <c r="F78" i="6"/>
  <c r="F128" s="1"/>
  <c r="G127" i="7"/>
  <c r="G79"/>
  <c r="E10" i="14"/>
  <c r="E9" s="1"/>
  <c r="C27" i="4"/>
  <c r="Q16" i="11"/>
  <c r="E53" i="14"/>
  <c r="C85" i="4"/>
  <c r="D13" i="13"/>
  <c r="D14" s="1"/>
  <c r="I15" s="1"/>
  <c r="E13"/>
  <c r="E14" s="1"/>
  <c r="J15"/>
  <c r="G18" i="8"/>
  <c r="K65"/>
  <c r="E128" i="5"/>
  <c r="F123" i="6"/>
  <c r="O26" i="11"/>
  <c r="O27" s="1"/>
  <c r="G11" i="13" l="1"/>
  <c r="H11" s="1"/>
  <c r="I11" s="1"/>
  <c r="J11" s="1"/>
  <c r="E28" i="14"/>
  <c r="Q8" i="11"/>
  <c r="S8" s="1"/>
  <c r="C7" i="8"/>
  <c r="G6" i="13"/>
  <c r="H6" s="1"/>
  <c r="I6" s="1"/>
  <c r="J6" s="1"/>
  <c r="E7" i="14"/>
  <c r="J30" i="8"/>
  <c r="D28"/>
  <c r="D65" s="1"/>
  <c r="D29"/>
  <c r="J29"/>
  <c r="D30"/>
  <c r="F79" i="4"/>
  <c r="C122"/>
  <c r="E57" i="14"/>
  <c r="E51" s="1"/>
  <c r="E64" s="1"/>
  <c r="E82" s="1"/>
  <c r="Q23" i="11"/>
  <c r="I11" i="8"/>
  <c r="I18" s="1"/>
  <c r="I28" s="1"/>
  <c r="C10"/>
  <c r="G10" i="13"/>
  <c r="H10" s="1"/>
  <c r="I10" s="1"/>
  <c r="J10" s="1"/>
  <c r="E27" i="14"/>
  <c r="E29"/>
  <c r="E45" s="1"/>
  <c r="C100" i="4"/>
  <c r="C123" s="1"/>
  <c r="G20" i="13"/>
  <c r="H20" s="1"/>
  <c r="I20" s="1"/>
  <c r="J20" s="1"/>
  <c r="Q26" i="11"/>
  <c r="S16"/>
  <c r="D79" i="4"/>
  <c r="D128"/>
  <c r="G79"/>
  <c r="G127"/>
  <c r="N23" i="2"/>
  <c r="M27"/>
  <c r="I62" i="8"/>
  <c r="C63"/>
  <c r="I63"/>
  <c r="R23" i="3"/>
  <c r="H28"/>
  <c r="C28" i="2"/>
  <c r="R23"/>
  <c r="G29" i="8"/>
  <c r="G30"/>
  <c r="M30"/>
  <c r="M29"/>
  <c r="G28"/>
  <c r="G65" s="1"/>
  <c r="G8" i="13"/>
  <c r="H8" s="1"/>
  <c r="I8" s="1"/>
  <c r="J8" s="1"/>
  <c r="Q6" i="11"/>
  <c r="S6" s="1"/>
  <c r="C12" i="8"/>
  <c r="C18" s="1"/>
  <c r="C55" i="4"/>
  <c r="E7" i="8"/>
  <c r="E18" s="1"/>
  <c r="E55" i="4"/>
  <c r="C127" i="6"/>
  <c r="C79"/>
  <c r="F79"/>
  <c r="G26" i="13" l="1"/>
  <c r="C128" i="4"/>
  <c r="E79"/>
  <c r="E127"/>
  <c r="C79"/>
  <c r="C127"/>
  <c r="R28" i="3"/>
  <c r="R71" s="1"/>
  <c r="H71"/>
  <c r="H73" s="1"/>
  <c r="C64" i="8"/>
  <c r="I65"/>
  <c r="I64"/>
  <c r="N27" i="2"/>
  <c r="M24"/>
  <c r="R27"/>
  <c r="E30" i="8"/>
  <c r="E29"/>
  <c r="K29"/>
  <c r="E28"/>
  <c r="E65" s="1"/>
  <c r="K30"/>
  <c r="I29"/>
  <c r="C29"/>
  <c r="C28"/>
  <c r="C65" s="1"/>
  <c r="C30"/>
  <c r="I30"/>
  <c r="C47" i="2"/>
  <c r="N24" l="1"/>
  <c r="M28"/>
  <c r="R24"/>
  <c r="N28" l="1"/>
  <c r="R28"/>
</calcChain>
</file>

<file path=xl/comments1.xml><?xml version="1.0" encoding="utf-8"?>
<comments xmlns="http://schemas.openxmlformats.org/spreadsheetml/2006/main">
  <authors>
    <author>HP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30873+4715
</t>
        </r>
      </text>
    </comment>
  </commentList>
</comments>
</file>

<file path=xl/sharedStrings.xml><?xml version="1.0" encoding="utf-8"?>
<sst xmlns="http://schemas.openxmlformats.org/spreadsheetml/2006/main" count="1796" uniqueCount="463">
  <si>
    <t>Száma</t>
  </si>
  <si>
    <t>Előirányzat-csoport, kiemelt előirányzat megnevezése</t>
  </si>
  <si>
    <t>Előirányzat</t>
  </si>
  <si>
    <t>Bevételek</t>
  </si>
  <si>
    <t>1.</t>
  </si>
  <si>
    <t>1.1.</t>
  </si>
  <si>
    <t>1.2.</t>
  </si>
  <si>
    <t>1.3.</t>
  </si>
  <si>
    <t>1.4.</t>
  </si>
  <si>
    <t>1.5.</t>
  </si>
  <si>
    <t>2.</t>
  </si>
  <si>
    <t>Működési célú támogatások államháztartáson belülről (2.1.+…+2.3.)</t>
  </si>
  <si>
    <t>2.1.</t>
  </si>
  <si>
    <t>Elvonások és befizetések bevételei</t>
  </si>
  <si>
    <t>2.2.</t>
  </si>
  <si>
    <t>Visszatérítendő támogatások, kölcsönök visszatérülése ÁH-n belülről</t>
  </si>
  <si>
    <t>2.3.</t>
  </si>
  <si>
    <t>Egyéb működési célú támogatások bevételei államháztartáson belülről</t>
  </si>
  <si>
    <t>2.4.</t>
  </si>
  <si>
    <t xml:space="preserve"> - ebből EU támogatás</t>
  </si>
  <si>
    <t>3.</t>
  </si>
  <si>
    <t>Közhatalmi bevételek</t>
  </si>
  <si>
    <t>4.</t>
  </si>
  <si>
    <t>Felhalmozási célú támogatások államháztartáson belülről (4.1.+4.2.)</t>
  </si>
  <si>
    <t>4.1.</t>
  </si>
  <si>
    <t>4.2.</t>
  </si>
  <si>
    <t>Egyéb felhalmozási célú támogatások bevételei államháztartáson belülről</t>
  </si>
  <si>
    <t>4.3.</t>
  </si>
  <si>
    <t>- ebből EU-s támogatás</t>
  </si>
  <si>
    <t>5.</t>
  </si>
  <si>
    <t>Felhalmozási bevételek (5.1.+…+5.3.)</t>
  </si>
  <si>
    <t>5.1.</t>
  </si>
  <si>
    <t>Immateriális javak értékesítése</t>
  </si>
  <si>
    <t>5.2.</t>
  </si>
  <si>
    <t>Ingatlanok értékesítése</t>
  </si>
  <si>
    <t>5.3.</t>
  </si>
  <si>
    <t>Egyéb tárgyi eszközök értékesítése</t>
  </si>
  <si>
    <t>6.</t>
  </si>
  <si>
    <t>Működési célú átvett pénzeszközök</t>
  </si>
  <si>
    <t>7.</t>
  </si>
  <si>
    <t>Felhalmozási célú átvett pénzeszközök</t>
  </si>
  <si>
    <t>8.</t>
  </si>
  <si>
    <t>Költségvetési bevételek összesen (1.+…+7.)</t>
  </si>
  <si>
    <t>9.</t>
  </si>
  <si>
    <t>Finanszírozási bevételek (9.1.+…+9.3.)</t>
  </si>
  <si>
    <t>9.1.</t>
  </si>
  <si>
    <t>Költségvetési maradvány igénybevétele</t>
  </si>
  <si>
    <t>9.2.</t>
  </si>
  <si>
    <t>Vállalkozási maradvány igénybevétele</t>
  </si>
  <si>
    <t>9.3.</t>
  </si>
  <si>
    <t>Irányító szervi (önkormányzati) támogatás (intézményfinanszírozás)</t>
  </si>
  <si>
    <t>10.</t>
  </si>
  <si>
    <t>BEVÉTELEK ÖSSZESEN: (8.+9.)</t>
  </si>
  <si>
    <t>Kiadások</t>
  </si>
  <si>
    <t>Működési költségvetés kiadásai (1.1+…+1.5.)</t>
  </si>
  <si>
    <t>Személyi  juttatások</t>
  </si>
  <si>
    <t>Munkaadókat terhelő járulékok és szociális hozzájárulási adó</t>
  </si>
  <si>
    <t>Dologi  kiadások</t>
  </si>
  <si>
    <t>Ellátottak pénzbeli juttatásai</t>
  </si>
  <si>
    <t>Egyéb működési célú kiadások</t>
  </si>
  <si>
    <t>Felhalmozási költségvetés kiadásai (2.1.+…+2.3.)</t>
  </si>
  <si>
    <t>Beruházások</t>
  </si>
  <si>
    <t>Felújítások</t>
  </si>
  <si>
    <t>Egyéb fejlesztési célú kiadások</t>
  </si>
  <si>
    <t xml:space="preserve"> - ebből EU-s forrásból tám. megvalósuló programok, projektek kiadásai</t>
  </si>
  <si>
    <t>KIADÁSOK ÖSSZESEN: (1.+2.)</t>
  </si>
  <si>
    <t>Éves engedélyezett létszám előirányzat (fő)</t>
  </si>
  <si>
    <t>Közfoglalkoztatottak létszáma (fő)</t>
  </si>
  <si>
    <t xml:space="preserve">Működési bevételek </t>
  </si>
  <si>
    <t>Összesen</t>
  </si>
  <si>
    <t>Feladat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</si>
  <si>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</si>
  <si>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</si>
  <si>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</si>
  <si>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</si>
  <si>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</si>
  <si>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>6.1.</t>
  </si>
  <si>
    <t xml:space="preserve">   Forgatási célú belföldi értékpapírok vásárlása</t>
  </si>
  <si>
    <t>6.2.</t>
  </si>
  <si>
    <t xml:space="preserve">   Forgatási célú belföldi értékpapírok beváltása</t>
  </si>
  <si>
    <t>6.3.</t>
  </si>
  <si>
    <t xml:space="preserve">   Befektetési célú belföldi értékpapírok vásárlása</t>
  </si>
  <si>
    <t>6.4.</t>
  </si>
  <si>
    <t xml:space="preserve">   Befektetési célú belföldi értékpapírok beváltása</t>
  </si>
  <si>
    <t>Belföldi finanszírozás kiadásai (7.1. + … + 7.4.)</t>
  </si>
  <si>
    <t>7.1.</t>
  </si>
  <si>
    <t>Államháztartáson belüli megelőlegezések folyósítása</t>
  </si>
  <si>
    <t>7.2.</t>
  </si>
  <si>
    <t>Államháztartáson belüli megelőlegezések visszafizetése</t>
  </si>
  <si>
    <t>7.3.</t>
  </si>
  <si>
    <t xml:space="preserve"> Pénzeszközök betétként elhelyezése </t>
  </si>
  <si>
    <t>7.4.</t>
  </si>
  <si>
    <t xml:space="preserve"> Pénzügyi lízing kiadásai</t>
  </si>
  <si>
    <t>Külföldi finanszírozás kiadásai (6.1. + … + 6.4.)</t>
  </si>
  <si>
    <t>8.1.</t>
  </si>
  <si>
    <t xml:space="preserve"> Forgatási célú külföldi értékpapírok vásárlása</t>
  </si>
  <si>
    <t>8.2.</t>
  </si>
  <si>
    <t xml:space="preserve"> Befektetési célú külföldi értékpapírok beváltása</t>
  </si>
  <si>
    <t>8.3.</t>
  </si>
  <si>
    <t xml:space="preserve"> Külföldi értékpapírok beváltása</t>
  </si>
  <si>
    <t>8.4.</t>
  </si>
  <si>
    <t xml:space="preserve"> Külföldi hitelek, kölcsönök törlesztése</t>
  </si>
  <si>
    <t>FINANSZÍROZÁSI KIADÁSOK ÖSSZESEN: (5.+…+8.)</t>
  </si>
  <si>
    <t>KÖLTSÉGVETÉSI KIADÁSOK ÖSSZESEN (1+2+3)</t>
  </si>
  <si>
    <t>7.5.</t>
  </si>
  <si>
    <t>Központi, irányítószervi támogatás folyósítása</t>
  </si>
  <si>
    <t>Belföldi finanszírozás kiadásai (7.1. + … + 7.5.)</t>
  </si>
  <si>
    <t>B E V É T E L E K</t>
  </si>
  <si>
    <t>1. sz. táblázat</t>
  </si>
  <si>
    <t>Ezer forintban</t>
  </si>
  <si>
    <t>Sor-
szám</t>
  </si>
  <si>
    <t>Bevételi jogcím</t>
  </si>
  <si>
    <t>Működési célú támogatások államháztartáson belülről (2.1.+…+.2.5.)</t>
  </si>
  <si>
    <t xml:space="preserve">Működési célú garancia- és kezességvállalásból megtérülések </t>
  </si>
  <si>
    <t xml:space="preserve">Működési célú visszatérítendő támogatások, kölcsönök visszatérülése 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</si>
  <si>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</si>
  <si>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</si>
  <si>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</si>
  <si>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</si>
  <si>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</si>
  <si>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</si>
  <si>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</si>
  <si>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</si>
  <si>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</si>
  <si>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</si>
  <si>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</si>
  <si>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</si>
  <si>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</si>
  <si>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</si>
  <si>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</si>
  <si>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</si>
  <si>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</si>
  <si>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</si>
  <si>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</si>
  <si>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Helyi adók  (4.1.1.+4.1.2.)</t>
  </si>
  <si>
    <t>4.1.1.</t>
  </si>
  <si>
    <t>- Vagyoni típusú adók</t>
  </si>
  <si>
    <t>4.1.2.</t>
  </si>
  <si>
    <t>- Termékek és szolgáltatások adói</t>
  </si>
  <si>
    <t>Gépjárműadó</t>
  </si>
  <si>
    <t>Egyéb áruhasználati és szolgáltatási adók</t>
  </si>
  <si>
    <t>4.4.</t>
  </si>
  <si>
    <t>Egyéb közhatalmi bevételek</t>
  </si>
  <si>
    <t>Működési bevételek (5.1.+…+ 5.10.)</t>
  </si>
  <si>
    <t>Készletértékesítés ellenértéke</t>
  </si>
  <si>
    <t>Szolgáltatások ellenértéke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</si>
  <si>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</si>
  <si>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</si>
  <si>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</si>
  <si>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</si>
  <si>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</si>
  <si>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</si>
  <si>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</si>
  <si>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</si>
  <si>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</si>
  <si>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</si>
  <si>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</si>
  <si>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</si>
  <si>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</si>
  <si>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</si>
  <si>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</si>
  <si>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Felhalmozási bevételek (6.1.+…+6.5.)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</si>
  <si>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</si>
  <si>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</si>
  <si>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</si>
  <si>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</si>
  <si>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</si>
  <si>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Működési célú garancia- és kezességvállalásból megtérülések ÁH-n kívülről</t>
  </si>
  <si>
    <t>Működési célú visszatérítendő támogatások, kölcsönök visszatér. ÁH-n kívülről</t>
  </si>
  <si>
    <t>Egyéb működési célú átvett pénzeszköz</t>
  </si>
  <si>
    <t>7.3.-ból EU-s támogatás (közvetlen)</t>
  </si>
  <si>
    <t>Felhalmozási célú átvett pénzeszközök (8.1.+8.2.+8.3.)</t>
  </si>
  <si>
    <t>Felhalm. célú garancia- és kezességvállalásból megtérülések ÁH-n kívülről</t>
  </si>
  <si>
    <t>Felhalm. célú visszatérítendő támogatások, kölcsönök visszatér.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</si>
  <si>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</si>
  <si>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</si>
  <si>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</si>
  <si>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</si>
  <si>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</si>
  <si>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</si>
  <si>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</si>
  <si>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</si>
  <si>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</si>
  <si>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</si>
  <si>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</si>
  <si>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</si>
  <si>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</si>
  <si>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</si>
  <si>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</si>
  <si>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</si>
  <si>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</si>
  <si>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</si>
  <si>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</si>
  <si>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</si>
  <si>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</si>
  <si>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</si>
  <si>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</si>
  <si>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</si>
  <si>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</si>
  <si>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</si>
  <si>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</si>
  <si>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</si>
  <si>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</si>
  <si>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</si>
  <si>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</si>
  <si>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</si>
  <si>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</si>
  <si>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</si>
  <si>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</si>
  <si>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</si>
  <si>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</si>
  <si>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</si>
  <si>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</si>
  <si>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</si>
  <si>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</si>
  <si>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</si>
  <si>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</si>
  <si>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</si>
  <si>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</si>
  <si>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</si>
  <si>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</si>
  <si>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</si>
  <si>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</si>
  <si>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</si>
  <si>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</si>
  <si>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</si>
  <si>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</si>
  <si>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</si>
  <si>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</si>
  <si>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1.5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</si>
  <si>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</si>
  <si>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2.1.-ből EU-s forrásból megvalósuló beruházás</t>
  </si>
  <si>
    <t>2.3.-ból EU-s forrásból megvalósuló felújítás</t>
  </si>
  <si>
    <t>Egyéb felhalmozási kiadások</t>
  </si>
  <si>
    <t>Tartalékok (3.1.+3.2.)</t>
  </si>
  <si>
    <t>Általános tartalék</t>
  </si>
  <si>
    <t>Céltartalék</t>
  </si>
  <si>
    <t>KÖLTSÉGVETÉSI, FINANSZÍROZÁSI BEVÉTELEK ÉS KIADÁSOK EGYENLEGE</t>
  </si>
  <si>
    <t>3. sz. táblázat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</si>
  <si>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</si>
  <si>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</si>
  <si>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Működési célú visszatérítendő támogatások kölcsönök visszatér. ÁH-n kívülről</t>
  </si>
  <si>
    <t xml:space="preserve"> Ezer forintban !</t>
  </si>
  <si>
    <t>Megnevezés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</si>
  <si>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</si>
  <si>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</si>
  <si>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</si>
  <si>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</si>
  <si>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</si>
  <si>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4.-ből EU-s támogatás</t>
  </si>
  <si>
    <t>Tartalékok</t>
  </si>
  <si>
    <t>11.</t>
  </si>
  <si>
    <t>12.</t>
  </si>
  <si>
    <t>13.</t>
  </si>
  <si>
    <t>Költségvetési bevételek összesen (1.+2.+4.+5.+7.+…+12.)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</si>
  <si>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</si>
  <si>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</si>
  <si>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</si>
  <si>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</si>
  <si>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</si>
  <si>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</si>
  <si>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</si>
  <si>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</si>
  <si>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</si>
  <si>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</si>
  <si>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</si>
  <si>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</si>
  <si>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</si>
  <si>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</si>
  <si>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</si>
  <si>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</si>
  <si>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</si>
  <si>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</si>
  <si>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</si>
  <si>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</si>
  <si>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</si>
  <si>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Betét elhelyezése</t>
  </si>
  <si>
    <t>21.</t>
  </si>
  <si>
    <t xml:space="preserve">   Értékpapírok bevételei</t>
  </si>
  <si>
    <t>22.</t>
  </si>
  <si>
    <t>Működési célú finanszírozási bevételek összesen (14.+19.)</t>
  </si>
  <si>
    <t>Működési célú finanszírozási kiadások összesen (14.+...+21.)</t>
  </si>
  <si>
    <t>23.</t>
  </si>
  <si>
    <t>BEVÉTEL ÖSSZESEN (13.+22.)</t>
  </si>
  <si>
    <t>KIADÁSOK ÖSSZESEN (13.+22.)</t>
  </si>
  <si>
    <t>24.</t>
  </si>
  <si>
    <t>Költségvetési hiány:</t>
  </si>
  <si>
    <t>Költségvetési többlet:</t>
  </si>
  <si>
    <t>25.</t>
  </si>
  <si>
    <t>Tárgyévi  hiány:</t>
  </si>
  <si>
    <t>Tárgyévi  többlet: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</si>
  <si>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</si>
  <si>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</si>
  <si>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</si>
  <si>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</si>
  <si>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</si>
  <si>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</si>
  <si>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</si>
  <si>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</si>
  <si>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</si>
  <si>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</si>
  <si>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</si>
  <si>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</si>
  <si>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</si>
  <si>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</si>
  <si>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</si>
  <si>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</si>
  <si>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</si>
  <si>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</si>
  <si>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Hosszú lejáratú hitelek, kölcsönök felvétele</t>
  </si>
  <si>
    <t>Pénzügyi lízing kiadásai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</si>
  <si>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</si>
  <si>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</si>
  <si>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</si>
  <si>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</si>
  <si>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</si>
  <si>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</si>
  <si>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26.</t>
  </si>
  <si>
    <t>BEVÉTEL ÖSSZESEN (12+25)</t>
  </si>
  <si>
    <t>KIADÁSOK ÖSSZESEN (12+25)</t>
  </si>
  <si>
    <t>27.</t>
  </si>
  <si>
    <t>28.</t>
  </si>
  <si>
    <t>KIADÁSOK MINDÖSSZESEN</t>
  </si>
  <si>
    <t>BEVÉTEL MINDÖSSZESEN</t>
  </si>
  <si>
    <t>29.</t>
  </si>
  <si>
    <t>Sor-szám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</si>
  <si>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</si>
  <si>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</si>
  <si>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</si>
  <si>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</si>
  <si>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</si>
  <si>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</si>
  <si>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</si>
  <si>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</si>
  <si>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</si>
  <si>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</si>
  <si>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</si>
  <si>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</si>
  <si>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Összesen:</t>
  </si>
  <si>
    <t>Működési bevételek</t>
  </si>
  <si>
    <t>Finanszírozási bevételek</t>
  </si>
  <si>
    <t>Bevételek összesen:</t>
  </si>
  <si>
    <t>Finanszírozási kiadások</t>
  </si>
  <si>
    <t>Kiadások összesen:</t>
  </si>
  <si>
    <t>Egyenleg</t>
  </si>
  <si>
    <t>Javasolt módosítás</t>
  </si>
  <si>
    <t>Módosított előirányzat</t>
  </si>
  <si>
    <t>Társulási Tanács által javasolt módosítás</t>
  </si>
  <si>
    <t>Kötelező feladat</t>
  </si>
  <si>
    <t>Önként vállalt feladat</t>
  </si>
  <si>
    <t>Állami feladat</t>
  </si>
  <si>
    <t>Kötelező</t>
  </si>
  <si>
    <t>Önként vállalt</t>
  </si>
  <si>
    <t>Államigazgatási</t>
  </si>
  <si>
    <t>Adóssághoz nem kapcsolódó származékos ügyletek kiadásai</t>
  </si>
  <si>
    <t>FINANSZÍROZÁSI KIADÁSOK ÖSSZESEN: (5.+…+9.)</t>
  </si>
  <si>
    <t>KIADÁSOK ÖSSZESEN: (4+10)</t>
  </si>
  <si>
    <t>Társulás működési támogatásai</t>
  </si>
  <si>
    <t xml:space="preserve">Megnevezés </t>
  </si>
  <si>
    <t>Engedélyezett létszám</t>
  </si>
  <si>
    <t xml:space="preserve">Létszámváltozás </t>
  </si>
  <si>
    <t>Gondozási Központ</t>
  </si>
  <si>
    <t>Államig.</t>
  </si>
  <si>
    <t>Társulási működési támogatásai</t>
  </si>
  <si>
    <t xml:space="preserve">Működési célú átvett pénzeszközök </t>
  </si>
  <si>
    <t xml:space="preserve">Felhalmozási célú átvett pénzeszközök </t>
  </si>
  <si>
    <t>KÖLTSÉGVETÉSI BEVÉTELEK ÖSSZESEN: (1+…+7)</t>
  </si>
  <si>
    <t xml:space="preserve">FINANSZÍROZÁSI BEVÉTELEK ÖSSZESEN: </t>
  </si>
  <si>
    <t>KÖLTSÉGVETÉSI ÉS FINANSZÍROZÁSI BEVÉTELEK ÖSSZESEN: (8+9)</t>
  </si>
  <si>
    <t xml:space="preserve">   Működési költségvetés kiadásai </t>
  </si>
  <si>
    <t xml:space="preserve">   Felhalmozási költségvetés kiadásai (2.1.+2.2.+2.3.)</t>
  </si>
  <si>
    <t>KÖLTSÉGVETÉSI KIADÁSOK ÖSSZESEN (1+2)</t>
  </si>
  <si>
    <t>FINANSZÍROZÁSI KIADÁSOK ÖSSZESEN:</t>
  </si>
  <si>
    <t>KIADÁSOK ÖSSZESEN: (3.+4.)</t>
  </si>
  <si>
    <t xml:space="preserve"> - 2.3.-ból EU-s támogatás</t>
  </si>
  <si>
    <t>- 4.2.-ből EU-s támogatás</t>
  </si>
  <si>
    <t>Forintban</t>
  </si>
  <si>
    <t>Működési költségvetés kiadásai (1.1+…+1.6.)</t>
  </si>
  <si>
    <t>Dologi kiadások</t>
  </si>
  <si>
    <t>1.6.</t>
  </si>
  <si>
    <t xml:space="preserve">Tartalékok </t>
  </si>
  <si>
    <t>Működési célú tám. ÁH-n belül</t>
  </si>
  <si>
    <t>Felhalmozási célú tám. ÁH-n belül</t>
  </si>
  <si>
    <t>Működési célú átvett pénzeszk.</t>
  </si>
  <si>
    <t>Felhalm. célú átvett pénzeszk.</t>
  </si>
  <si>
    <t>Kölcsön nyújtása</t>
  </si>
  <si>
    <t>Felhalmozási bevételek (5.1.+…+5.5.)</t>
  </si>
  <si>
    <t>Egyéb tárgyi eszköz értékesítése</t>
  </si>
  <si>
    <t>Hitel-, kölcsönfelvétel államháztartáson kívülről (9.1.+…+9.3.)</t>
  </si>
  <si>
    <t>Likviditási célú hitelek, kölcsönök felvétele pénzügyi vállalkozástól</t>
  </si>
  <si>
    <t>Belföldi értékpapírok bevételei</t>
  </si>
  <si>
    <t>Maradvány igénybevétele (11.1.+11.2.)</t>
  </si>
  <si>
    <t>Belföldi finanszírozás bevételei (12.1.+…+12.3.)</t>
  </si>
  <si>
    <t>12.3.</t>
  </si>
  <si>
    <t>Külföldi finanszírozás bevételei</t>
  </si>
  <si>
    <t>FINANSZÍROZÁSI BEVÉTELEK ÖSSZESEN (9.+…+14.)</t>
  </si>
  <si>
    <t>BEVÉTELEK ÖSSZESEN: (8.+15.)</t>
  </si>
  <si>
    <t xml:space="preserve">Beruházások </t>
  </si>
  <si>
    <t>2.1.-ból EU-s forrásból megvalósuló beruházás</t>
  </si>
  <si>
    <t xml:space="preserve"> Egyéb felhalmozási kiadások</t>
  </si>
  <si>
    <t>KÖLTSÉGVETÉSI KIADÁSOK ÖSSZESEN: (1.+2.)</t>
  </si>
  <si>
    <t>Hitel-, kölcsöntörlesztés államháztartáson kívülre (4.1.+…+4.3.)</t>
  </si>
  <si>
    <t>Hosszú lejáratú hitelek, kölcsönök törlesztése</t>
  </si>
  <si>
    <t>Likviditási célú hitelek, kölcsönök törlesztése pénzügyi vállalkozásnak</t>
  </si>
  <si>
    <t>Rövid lejáratú hitelek, kölcsönök törlesztése</t>
  </si>
  <si>
    <t>Belföldi értékpapírok kiadásai (5.1.+…+5.4.)</t>
  </si>
  <si>
    <t>Forgatási célú belföldi értékpapírok vásárlása</t>
  </si>
  <si>
    <t>Forgatási célú belföldi értékpapírok beváltása</t>
  </si>
  <si>
    <t>Befektetési célú belföldi értékpapírok vásárlása</t>
  </si>
  <si>
    <t>Befektetési célú belföldi értékpapírok beváltása</t>
  </si>
  <si>
    <t>Belföldi finanszírozás kiadásai (6.1.+…+6.4.)</t>
  </si>
  <si>
    <t>Pénzeszközök betétként elhelyezése</t>
  </si>
  <si>
    <t>Külföldi finanszírozás kiadásai</t>
  </si>
  <si>
    <t>FINANSZÍROZÁSI KIADÁSOK ÖSSZESEN (4.+…+8.)</t>
  </si>
  <si>
    <t>KIADÁSOK ÖSSZESEN: (3.+9.)</t>
  </si>
  <si>
    <t>II. Felhalmozási költségvetés kiadásai (2.1+…+2.5)</t>
  </si>
  <si>
    <r>
      <t xml:space="preserve">   Működési költségvetés kiadásai </t>
    </r>
    <r>
      <rPr>
        <sz val="8"/>
        <rFont val="Times New Roman CE"/>
        <charset val="238"/>
      </rPr>
      <t>(1.1+…+1.5.+1.6.)</t>
    </r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</si>
  <si>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</si>
  <si>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</si>
  <si>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</si>
  <si>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</si>
  <si>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</si>
  <si>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</si>
  <si>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</si>
  <si>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</si>
  <si>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</si>
  <si>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2021. évi</t>
  </si>
  <si>
    <t>Források</t>
  </si>
  <si>
    <t>Saját erő</t>
  </si>
  <si>
    <t>- saját erőből központi támogatás</t>
  </si>
  <si>
    <t>EU-s forrás</t>
  </si>
  <si>
    <t>Társfinanszírozás</t>
  </si>
  <si>
    <t>Hitel</t>
  </si>
  <si>
    <t>Források összesen:</t>
  </si>
  <si>
    <t>Személyi jellegű</t>
  </si>
  <si>
    <t>Beruházások, beszerzések</t>
  </si>
  <si>
    <t>Szolgáltatások igénybe vétele</t>
  </si>
  <si>
    <t>Adminisztratív költségek</t>
  </si>
  <si>
    <t>I. Működési célú bevételek és kiadások mérlege
(Társulási szinten)</t>
  </si>
  <si>
    <t>II. Felhalmozási célú bevételek és kiadások mérlege
(Társulási szinten)</t>
  </si>
  <si>
    <t>2022. évi</t>
  </si>
  <si>
    <t>Biztosító által fizetett kártérítés</t>
  </si>
  <si>
    <t>5.11.</t>
  </si>
  <si>
    <t>4.10.</t>
  </si>
  <si>
    <t>4.11.</t>
  </si>
  <si>
    <t>2020. évi előirányzat</t>
  </si>
  <si>
    <t>2023. évi</t>
  </si>
  <si>
    <t>Előirányzat-felhasználási terv
2020. évre</t>
  </si>
  <si>
    <t>2019. évi várható</t>
  </si>
  <si>
    <t>2018. évi tény</t>
  </si>
  <si>
    <t>VÖLGYSÉGI ÖNKORMÁNYZATOK TÁRSULÁSA
2020. ÉVI KÖLTSÉGVETÉSÉNEK PÉNZÜGYI MÉRLEGE</t>
  </si>
  <si>
    <r>
      <t>EU-s projekt neve, azonosítója:</t>
    </r>
    <r>
      <rPr>
        <sz val="11"/>
        <rFont val="Times New Roman"/>
        <family val="1"/>
        <charset val="238"/>
      </rPr>
      <t>*</t>
    </r>
  </si>
  <si>
    <t>Támogatási szerződés szerinti bevételek, kiadások</t>
  </si>
  <si>
    <t>Összes tervezett
 forrás, kiadás</t>
  </si>
  <si>
    <t>Évenkénti ütemezés</t>
  </si>
  <si>
    <t>A</t>
  </si>
  <si>
    <t>B=(C+D+E)</t>
  </si>
  <si>
    <t>C</t>
  </si>
  <si>
    <t>D</t>
  </si>
  <si>
    <t>E</t>
  </si>
  <si>
    <t>Egyéb forrás</t>
  </si>
  <si>
    <t xml:space="preserve">* Amennyiben több projekt megvalósítása történi egy időben akkor azokat külön-külön, projektenként be kell mutatni!  </t>
  </si>
  <si>
    <t>Tartalék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</si>
</sst>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#,##0.0"/>
  </numFmts>
  <fonts count="46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8"/>
      <name val="Times New Roman CE"/>
      <charset val="238"/>
    </font>
    <font>
      <i/>
      <sz val="11"/>
      <name val="Times New Roman CE"/>
      <family val="1"/>
      <charset val="238"/>
    </font>
    <font>
      <sz val="8"/>
      <name val="Times New Roman CE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 CE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indexed="10"/>
      <name val="Times New Roman CE"/>
      <charset val="238"/>
    </font>
    <font>
      <b/>
      <i/>
      <sz val="9"/>
      <name val="Times New Roman CE"/>
      <family val="1"/>
      <charset val="238"/>
    </font>
    <font>
      <b/>
      <sz val="11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b/>
      <i/>
      <sz val="8"/>
      <name val="Times New Roman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i/>
      <sz val="12"/>
      <name val="Times New Roman CE"/>
      <charset val="238"/>
    </font>
    <font>
      <sz val="11"/>
      <name val="Times New Roman"/>
      <family val="1"/>
      <charset val="238"/>
    </font>
    <font>
      <sz val="10"/>
      <color indexed="8"/>
      <name val="Calibri"/>
      <family val="2"/>
      <charset val="238"/>
    </font>
    <font>
      <sz val="9"/>
      <name val="Times New Roman CE"/>
      <charset val="238"/>
    </font>
    <font>
      <i/>
      <sz val="9"/>
      <name val="Times New Roman CE"/>
      <charset val="238"/>
    </font>
    <font>
      <b/>
      <i/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/>
    <xf numFmtId="0" fontId="31" fillId="0" borderId="0"/>
    <xf numFmtId="0" fontId="31" fillId="0" borderId="0"/>
    <xf numFmtId="0" fontId="13" fillId="0" borderId="0"/>
  </cellStyleXfs>
  <cellXfs count="439">
    <xf numFmtId="0" fontId="0" fillId="0" borderId="0" xfId="0"/>
    <xf numFmtId="164" fontId="2" fillId="0" borderId="0" xfId="6" applyNumberFormat="1" applyFont="1" applyFill="1" applyAlignment="1" applyProtection="1">
      <alignment horizontal="left" vertical="center" wrapText="1"/>
    </xf>
    <xf numFmtId="164" fontId="3" fillId="0" borderId="0" xfId="6" applyNumberFormat="1" applyFont="1" applyFill="1" applyAlignment="1" applyProtection="1">
      <alignment vertical="center" wrapText="1"/>
    </xf>
    <xf numFmtId="0" fontId="4" fillId="0" borderId="0" xfId="6" applyFont="1" applyAlignment="1" applyProtection="1">
      <alignment horizontal="right" vertical="top"/>
    </xf>
    <xf numFmtId="164" fontId="2" fillId="0" borderId="0" xfId="6" applyNumberFormat="1" applyFont="1" applyFill="1" applyAlignment="1" applyProtection="1">
      <alignment vertical="center" wrapText="1"/>
    </xf>
    <xf numFmtId="0" fontId="5" fillId="0" borderId="0" xfId="6" applyFont="1" applyFill="1" applyAlignment="1" applyProtection="1">
      <alignment vertical="center"/>
    </xf>
    <xf numFmtId="0" fontId="8" fillId="0" borderId="0" xfId="6" applyFont="1" applyFill="1" applyAlignment="1" applyProtection="1">
      <alignment vertical="center"/>
    </xf>
    <xf numFmtId="0" fontId="5" fillId="0" borderId="1" xfId="6" applyFont="1" applyFill="1" applyBorder="1" applyAlignment="1" applyProtection="1">
      <alignment horizontal="center" vertical="center" wrapText="1"/>
    </xf>
    <xf numFmtId="0" fontId="5" fillId="0" borderId="2" xfId="6" applyFont="1" applyFill="1" applyBorder="1" applyAlignment="1" applyProtection="1">
      <alignment horizontal="center" vertical="center" wrapText="1"/>
    </xf>
    <xf numFmtId="0" fontId="1" fillId="0" borderId="0" xfId="6" applyFill="1" applyAlignment="1" applyProtection="1">
      <alignment vertical="center" wrapText="1"/>
    </xf>
    <xf numFmtId="0" fontId="9" fillId="0" borderId="3" xfId="6" applyFont="1" applyFill="1" applyBorder="1" applyAlignment="1" applyProtection="1">
      <alignment horizontal="center" vertical="center" wrapText="1"/>
    </xf>
    <xf numFmtId="0" fontId="9" fillId="0" borderId="4" xfId="6" applyFont="1" applyFill="1" applyBorder="1" applyAlignment="1" applyProtection="1">
      <alignment horizontal="center" vertical="center" wrapText="1"/>
    </xf>
    <xf numFmtId="0" fontId="6" fillId="0" borderId="0" xfId="6" applyFont="1" applyFill="1" applyAlignment="1" applyProtection="1">
      <alignment horizontal="center" vertical="center" wrapText="1"/>
    </xf>
    <xf numFmtId="0" fontId="5" fillId="0" borderId="5" xfId="6" applyFont="1" applyFill="1" applyBorder="1" applyAlignment="1" applyProtection="1">
      <alignment horizontal="center" vertical="center" wrapText="1"/>
    </xf>
    <xf numFmtId="0" fontId="5" fillId="0" borderId="6" xfId="6" applyFont="1" applyFill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left" vertical="center" wrapText="1" indent="1"/>
    </xf>
    <xf numFmtId="164" fontId="10" fillId="0" borderId="7" xfId="6" applyNumberFormat="1" applyFont="1" applyFill="1" applyBorder="1" applyAlignment="1" applyProtection="1">
      <alignment horizontal="right" vertical="center" wrapText="1" indent="1"/>
    </xf>
    <xf numFmtId="0" fontId="11" fillId="0" borderId="0" xfId="6" applyFont="1" applyFill="1" applyAlignment="1" applyProtection="1">
      <alignment vertical="center" wrapText="1"/>
    </xf>
    <xf numFmtId="49" fontId="12" fillId="0" borderId="8" xfId="6" applyNumberFormat="1" applyFont="1" applyFill="1" applyBorder="1" applyAlignment="1" applyProtection="1">
      <alignment horizontal="center" vertical="center" wrapText="1"/>
    </xf>
    <xf numFmtId="0" fontId="14" fillId="0" borderId="9" xfId="7" applyFont="1" applyFill="1" applyBorder="1" applyAlignment="1" applyProtection="1">
      <alignment horizontal="left" vertical="center" wrapText="1" indent="1"/>
    </xf>
    <xf numFmtId="164" fontId="14" fillId="0" borderId="10" xfId="6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0" xfId="6" applyFont="1" applyFill="1" applyAlignment="1" applyProtection="1">
      <alignment vertical="center" wrapText="1"/>
    </xf>
    <xf numFmtId="0" fontId="14" fillId="0" borderId="11" xfId="7" applyFont="1" applyFill="1" applyBorder="1" applyAlignment="1" applyProtection="1">
      <alignment horizontal="left" vertical="center" wrapText="1" indent="1"/>
    </xf>
    <xf numFmtId="0" fontId="10" fillId="0" borderId="3" xfId="6" applyFont="1" applyFill="1" applyBorder="1" applyAlignment="1" applyProtection="1">
      <alignment horizontal="center" vertical="center" wrapText="1"/>
    </xf>
    <xf numFmtId="0" fontId="10" fillId="0" borderId="4" xfId="7" applyFont="1" applyFill="1" applyBorder="1" applyAlignment="1" applyProtection="1">
      <alignment horizontal="left" vertical="center" wrapText="1" indent="1"/>
    </xf>
    <xf numFmtId="164" fontId="10" fillId="0" borderId="7" xfId="6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2" xfId="6" applyNumberFormat="1" applyFont="1" applyFill="1" applyBorder="1" applyAlignment="1" applyProtection="1">
      <alignment horizontal="center" vertical="center" wrapText="1"/>
    </xf>
    <xf numFmtId="0" fontId="12" fillId="0" borderId="11" xfId="7" applyFont="1" applyFill="1" applyBorder="1" applyAlignment="1" applyProtection="1">
      <alignment horizontal="left" vertical="center" wrapText="1" indent="1"/>
    </xf>
    <xf numFmtId="164" fontId="12" fillId="0" borderId="13" xfId="6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9" xfId="7" applyFont="1" applyFill="1" applyBorder="1" applyAlignment="1" applyProtection="1">
      <alignment horizontal="left" vertical="center" wrapText="1" indent="1"/>
    </xf>
    <xf numFmtId="164" fontId="12" fillId="0" borderId="14" xfId="6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5" xfId="7" quotePrefix="1" applyFont="1" applyFill="1" applyBorder="1" applyAlignment="1" applyProtection="1">
      <alignment horizontal="left" vertical="center" wrapText="1" indent="1"/>
    </xf>
    <xf numFmtId="164" fontId="12" fillId="0" borderId="16" xfId="6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5" xfId="7" applyFont="1" applyFill="1" applyBorder="1" applyAlignment="1" applyProtection="1">
      <alignment horizontal="left" vertical="center" wrapText="1" indent="1"/>
    </xf>
    <xf numFmtId="164" fontId="10" fillId="0" borderId="17" xfId="6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17" xfId="6" applyNumberFormat="1" applyFont="1" applyFill="1" applyBorder="1" applyAlignment="1" applyProtection="1">
      <alignment horizontal="right" vertical="center" wrapText="1" indent="1"/>
    </xf>
    <xf numFmtId="0" fontId="16" fillId="0" borderId="3" xfId="6" applyFont="1" applyBorder="1" applyAlignment="1" applyProtection="1">
      <alignment horizontal="center" vertical="center" wrapText="1"/>
    </xf>
    <xf numFmtId="0" fontId="17" fillId="0" borderId="18" xfId="6" applyFont="1" applyBorder="1" applyAlignment="1" applyProtection="1">
      <alignment horizontal="left" wrapText="1" indent="1"/>
    </xf>
    <xf numFmtId="164" fontId="9" fillId="0" borderId="17" xfId="6" applyNumberFormat="1" applyFont="1" applyFill="1" applyBorder="1" applyAlignment="1" applyProtection="1">
      <alignment horizontal="right" vertical="center" wrapText="1" indent="1"/>
    </xf>
    <xf numFmtId="0" fontId="14" fillId="0" borderId="0" xfId="6" applyFont="1" applyFill="1" applyBorder="1" applyAlignment="1" applyProtection="1">
      <alignment horizontal="center" vertical="center" wrapText="1"/>
    </xf>
    <xf numFmtId="0" fontId="5" fillId="0" borderId="0" xfId="6" applyFont="1" applyFill="1" applyBorder="1" applyAlignment="1" applyProtection="1">
      <alignment horizontal="left" vertical="center" wrapText="1" indent="1"/>
    </xf>
    <xf numFmtId="164" fontId="9" fillId="0" borderId="0" xfId="6" applyNumberFormat="1" applyFont="1" applyFill="1" applyBorder="1" applyAlignment="1" applyProtection="1">
      <alignment horizontal="right" vertical="center" wrapText="1" indent="1"/>
    </xf>
    <xf numFmtId="0" fontId="14" fillId="0" borderId="0" xfId="6" applyFont="1" applyFill="1" applyAlignment="1" applyProtection="1">
      <alignment horizontal="left" vertical="center" wrapText="1"/>
    </xf>
    <xf numFmtId="0" fontId="14" fillId="0" borderId="0" xfId="6" applyFont="1" applyFill="1" applyAlignment="1" applyProtection="1">
      <alignment vertical="center" wrapText="1"/>
    </xf>
    <xf numFmtId="0" fontId="14" fillId="0" borderId="0" xfId="6" applyFont="1" applyFill="1" applyAlignment="1" applyProtection="1">
      <alignment horizontal="right" vertical="center" wrapText="1" indent="1"/>
    </xf>
    <xf numFmtId="0" fontId="9" fillId="0" borderId="1" xfId="6" applyFont="1" applyFill="1" applyBorder="1" applyAlignment="1" applyProtection="1">
      <alignment horizontal="center" vertical="center" wrapText="1"/>
    </xf>
    <xf numFmtId="0" fontId="5" fillId="0" borderId="19" xfId="6" applyFont="1" applyFill="1" applyBorder="1" applyAlignment="1" applyProtection="1">
      <alignment horizontal="center" vertical="center" wrapText="1"/>
    </xf>
    <xf numFmtId="0" fontId="18" fillId="0" borderId="0" xfId="6" applyFont="1" applyFill="1" applyAlignment="1" applyProtection="1">
      <alignment vertical="center" wrapText="1"/>
    </xf>
    <xf numFmtId="164" fontId="12" fillId="0" borderId="10" xfId="6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4" xfId="6" applyFont="1" applyFill="1" applyBorder="1" applyAlignment="1" applyProtection="1">
      <alignment horizontal="left" vertical="center" wrapText="1" indent="1"/>
    </xf>
    <xf numFmtId="164" fontId="9" fillId="0" borderId="7" xfId="6" applyNumberFormat="1" applyFont="1" applyFill="1" applyBorder="1" applyAlignment="1" applyProtection="1">
      <alignment horizontal="right" vertical="center" wrapText="1" indent="1"/>
    </xf>
    <xf numFmtId="0" fontId="1" fillId="0" borderId="0" xfId="6" applyFill="1" applyAlignment="1" applyProtection="1">
      <alignment horizontal="left" vertical="center" wrapText="1"/>
    </xf>
    <xf numFmtId="0" fontId="1" fillId="0" borderId="0" xfId="6" applyFill="1" applyAlignment="1" applyProtection="1">
      <alignment horizontal="right" vertical="center" wrapText="1" indent="1"/>
    </xf>
    <xf numFmtId="0" fontId="8" fillId="0" borderId="3" xfId="6" applyFont="1" applyFill="1" applyBorder="1" applyAlignment="1" applyProtection="1">
      <alignment horizontal="left" vertical="center"/>
    </xf>
    <xf numFmtId="0" fontId="8" fillId="0" borderId="18" xfId="6" applyFont="1" applyFill="1" applyBorder="1" applyAlignment="1" applyProtection="1">
      <alignment vertical="center" wrapText="1"/>
    </xf>
    <xf numFmtId="3" fontId="8" fillId="0" borderId="7" xfId="6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0" xfId="6" applyNumberFormat="1" applyFill="1" applyAlignment="1" applyProtection="1">
      <alignment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164" fontId="9" fillId="0" borderId="7" xfId="7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>
      <alignment vertical="center" wrapText="1"/>
    </xf>
    <xf numFmtId="49" fontId="14" fillId="0" borderId="12" xfId="7" applyNumberFormat="1" applyFont="1" applyFill="1" applyBorder="1" applyAlignment="1" applyProtection="1">
      <alignment horizontal="center" vertical="center" wrapText="1"/>
    </xf>
    <xf numFmtId="164" fontId="14" fillId="0" borderId="20" xfId="7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0" applyFont="1" applyFill="1" applyAlignment="1">
      <alignment vertical="center" wrapText="1"/>
    </xf>
    <xf numFmtId="49" fontId="14" fillId="0" borderId="21" xfId="7" applyNumberFormat="1" applyFont="1" applyFill="1" applyBorder="1" applyAlignment="1" applyProtection="1">
      <alignment horizontal="center" vertical="center" wrapText="1"/>
    </xf>
    <xf numFmtId="0" fontId="14" fillId="0" borderId="22" xfId="7" applyFont="1" applyFill="1" applyBorder="1" applyAlignment="1" applyProtection="1">
      <alignment horizontal="left" vertical="center" wrapText="1" indent="1"/>
    </xf>
    <xf numFmtId="164" fontId="10" fillId="0" borderId="7" xfId="7" applyNumberFormat="1" applyFont="1" applyFill="1" applyBorder="1" applyAlignment="1" applyProtection="1">
      <alignment horizontal="right" vertical="center" wrapText="1" indent="1"/>
    </xf>
    <xf numFmtId="164" fontId="16" fillId="0" borderId="7" xfId="0" applyNumberFormat="1" applyFont="1" applyBorder="1" applyAlignment="1" applyProtection="1">
      <alignment horizontal="right" vertical="center" wrapText="1" indent="1"/>
    </xf>
    <xf numFmtId="164" fontId="19" fillId="0" borderId="7" xfId="0" quotePrefix="1" applyNumberFormat="1" applyFont="1" applyBorder="1" applyAlignment="1" applyProtection="1">
      <alignment horizontal="right" vertical="center" wrapText="1" indent="1"/>
    </xf>
    <xf numFmtId="0" fontId="13" fillId="0" borderId="0" xfId="7" applyFill="1" applyProtection="1"/>
    <xf numFmtId="0" fontId="7" fillId="0" borderId="23" xfId="6" applyFont="1" applyFill="1" applyBorder="1" applyAlignment="1" applyProtection="1">
      <alignment horizontal="right" vertical="center"/>
    </xf>
    <xf numFmtId="0" fontId="5" fillId="0" borderId="3" xfId="7" applyFont="1" applyFill="1" applyBorder="1" applyAlignment="1" applyProtection="1">
      <alignment horizontal="center" vertical="center" wrapText="1"/>
    </xf>
    <xf numFmtId="0" fontId="5" fillId="0" borderId="4" xfId="7" applyFont="1" applyFill="1" applyBorder="1" applyAlignment="1" applyProtection="1">
      <alignment horizontal="center" vertical="center" wrapText="1"/>
    </xf>
    <xf numFmtId="0" fontId="5" fillId="0" borderId="7" xfId="7" applyFont="1" applyFill="1" applyBorder="1" applyAlignment="1" applyProtection="1">
      <alignment horizontal="center" vertical="center" wrapText="1"/>
    </xf>
    <xf numFmtId="0" fontId="9" fillId="0" borderId="24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25" xfId="7" applyFont="1" applyFill="1" applyBorder="1" applyAlignment="1" applyProtection="1">
      <alignment horizontal="center" vertical="center" wrapText="1"/>
    </xf>
    <xf numFmtId="0" fontId="14" fillId="0" borderId="0" xfId="7" applyFont="1" applyFill="1" applyProtection="1"/>
    <xf numFmtId="0" fontId="9" fillId="0" borderId="3" xfId="7" applyFont="1" applyFill="1" applyBorder="1" applyAlignment="1" applyProtection="1">
      <alignment horizontal="left" vertical="center" wrapText="1" indent="1"/>
    </xf>
    <xf numFmtId="0" fontId="9" fillId="0" borderId="4" xfId="7" applyFont="1" applyFill="1" applyBorder="1" applyAlignment="1" applyProtection="1">
      <alignment horizontal="left" vertical="center" wrapText="1" indent="1"/>
    </xf>
    <xf numFmtId="0" fontId="21" fillId="0" borderId="0" xfId="7" applyFont="1" applyFill="1" applyProtection="1"/>
    <xf numFmtId="49" fontId="14" fillId="0" borderId="12" xfId="7" applyNumberFormat="1" applyFont="1" applyFill="1" applyBorder="1" applyAlignment="1" applyProtection="1">
      <alignment horizontal="left" vertical="center" wrapText="1" indent="1"/>
    </xf>
    <xf numFmtId="0" fontId="22" fillId="0" borderId="11" xfId="6" applyFont="1" applyBorder="1" applyAlignment="1" applyProtection="1">
      <alignment horizontal="left" wrapText="1" indent="1"/>
    </xf>
    <xf numFmtId="164" fontId="14" fillId="0" borderId="13" xfId="7" applyNumberFormat="1" applyFont="1" applyFill="1" applyBorder="1" applyAlignment="1" applyProtection="1">
      <alignment horizontal="right" vertical="center" wrapText="1" indent="1"/>
      <protection locked="0"/>
    </xf>
    <xf numFmtId="49" fontId="14" fillId="0" borderId="8" xfId="7" applyNumberFormat="1" applyFont="1" applyFill="1" applyBorder="1" applyAlignment="1" applyProtection="1">
      <alignment horizontal="left" vertical="center" wrapText="1" indent="1"/>
    </xf>
    <xf numFmtId="0" fontId="22" fillId="0" borderId="9" xfId="6" applyFont="1" applyBorder="1" applyAlignment="1" applyProtection="1">
      <alignment horizontal="left" wrapText="1" indent="1"/>
    </xf>
    <xf numFmtId="164" fontId="14" fillId="0" borderId="10" xfId="7" applyNumberFormat="1" applyFont="1" applyFill="1" applyBorder="1" applyAlignment="1" applyProtection="1">
      <alignment horizontal="right" vertical="center" wrapText="1" indent="1"/>
      <protection locked="0"/>
    </xf>
    <xf numFmtId="49" fontId="14" fillId="0" borderId="26" xfId="7" applyNumberFormat="1" applyFont="1" applyFill="1" applyBorder="1" applyAlignment="1" applyProtection="1">
      <alignment horizontal="left" vertical="center" wrapText="1" indent="1"/>
    </xf>
    <xf numFmtId="0" fontId="22" fillId="0" borderId="27" xfId="6" applyFont="1" applyBorder="1" applyAlignment="1" applyProtection="1">
      <alignment horizontal="left" wrapText="1" indent="1"/>
    </xf>
    <xf numFmtId="0" fontId="16" fillId="0" borderId="4" xfId="6" applyFont="1" applyBorder="1" applyAlignment="1" applyProtection="1">
      <alignment horizontal="left" vertical="center" wrapText="1" indent="1"/>
    </xf>
    <xf numFmtId="164" fontId="14" fillId="0" borderId="28" xfId="7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3" xfId="7" applyNumberFormat="1" applyFont="1" applyFill="1" applyBorder="1" applyAlignment="1" applyProtection="1">
      <alignment horizontal="right" vertical="center" wrapText="1" indent="1"/>
    </xf>
    <xf numFmtId="164" fontId="12" fillId="0" borderId="10" xfId="7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28" xfId="7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3" xfId="7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3" xfId="6" applyFont="1" applyBorder="1" applyAlignment="1" applyProtection="1">
      <alignment wrapText="1"/>
    </xf>
    <xf numFmtId="0" fontId="22" fillId="0" borderId="27" xfId="6" applyFont="1" applyBorder="1" applyAlignment="1" applyProtection="1">
      <alignment wrapText="1"/>
    </xf>
    <xf numFmtId="0" fontId="22" fillId="0" borderId="12" xfId="6" applyFont="1" applyBorder="1" applyAlignment="1" applyProtection="1">
      <alignment wrapText="1"/>
    </xf>
    <xf numFmtId="0" fontId="22" fillId="0" borderId="8" xfId="6" applyFont="1" applyBorder="1" applyAlignment="1" applyProtection="1">
      <alignment wrapText="1"/>
    </xf>
    <xf numFmtId="0" fontId="22" fillId="0" borderId="26" xfId="6" applyFont="1" applyBorder="1" applyAlignment="1" applyProtection="1">
      <alignment wrapText="1"/>
    </xf>
    <xf numFmtId="164" fontId="9" fillId="0" borderId="7" xfId="7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4" xfId="6" applyFont="1" applyBorder="1" applyAlignment="1" applyProtection="1">
      <alignment wrapText="1"/>
    </xf>
    <xf numFmtId="0" fontId="16" fillId="0" borderId="29" xfId="6" applyFont="1" applyBorder="1" applyAlignment="1" applyProtection="1">
      <alignment wrapText="1"/>
    </xf>
    <xf numFmtId="0" fontId="16" fillId="0" borderId="15" xfId="6" applyFont="1" applyBorder="1" applyAlignment="1" applyProtection="1">
      <alignment wrapText="1"/>
    </xf>
    <xf numFmtId="0" fontId="16" fillId="0" borderId="0" xfId="6" applyFont="1" applyBorder="1" applyAlignment="1" applyProtection="1">
      <alignment wrapText="1"/>
    </xf>
    <xf numFmtId="164" fontId="10" fillId="0" borderId="0" xfId="7" applyNumberFormat="1" applyFont="1" applyFill="1" applyBorder="1" applyAlignment="1" applyProtection="1">
      <alignment horizontal="right" vertical="center" wrapText="1" indent="1"/>
    </xf>
    <xf numFmtId="0" fontId="7" fillId="0" borderId="23" xfId="6" applyFont="1" applyFill="1" applyBorder="1" applyAlignment="1" applyProtection="1">
      <alignment horizontal="right"/>
    </xf>
    <xf numFmtId="0" fontId="13" fillId="0" borderId="0" xfId="7" applyFill="1" applyAlignment="1" applyProtection="1"/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7" xfId="7" applyFont="1" applyFill="1" applyBorder="1" applyAlignment="1" applyProtection="1">
      <alignment horizontal="center" vertical="center" wrapText="1"/>
    </xf>
    <xf numFmtId="0" fontId="9" fillId="0" borderId="24" xfId="7" applyFont="1" applyFill="1" applyBorder="1" applyAlignment="1" applyProtection="1">
      <alignment horizontal="left" vertical="center" wrapText="1" indent="1"/>
    </xf>
    <xf numFmtId="0" fontId="9" fillId="0" borderId="2" xfId="7" applyFont="1" applyFill="1" applyBorder="1" applyAlignment="1" applyProtection="1">
      <alignment vertical="center" wrapText="1"/>
    </xf>
    <xf numFmtId="164" fontId="9" fillId="0" borderId="25" xfId="7" applyNumberFormat="1" applyFont="1" applyFill="1" applyBorder="1" applyAlignment="1" applyProtection="1">
      <alignment horizontal="right" vertical="center" wrapText="1" indent="1"/>
    </xf>
    <xf numFmtId="49" fontId="14" fillId="0" borderId="30" xfId="7" applyNumberFormat="1" applyFont="1" applyFill="1" applyBorder="1" applyAlignment="1" applyProtection="1">
      <alignment horizontal="left" vertical="center" wrapText="1" indent="1"/>
    </xf>
    <xf numFmtId="0" fontId="14" fillId="0" borderId="31" xfId="7" applyFont="1" applyFill="1" applyBorder="1" applyAlignment="1" applyProtection="1">
      <alignment horizontal="left" vertical="center" wrapText="1" indent="1"/>
    </xf>
    <xf numFmtId="164" fontId="14" fillId="0" borderId="32" xfId="7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33" xfId="7" applyFont="1" applyFill="1" applyBorder="1" applyAlignment="1" applyProtection="1">
      <alignment horizontal="left" vertical="center" wrapText="1" indent="1"/>
    </xf>
    <xf numFmtId="0" fontId="14" fillId="0" borderId="0" xfId="7" applyFont="1" applyFill="1" applyBorder="1" applyAlignment="1" applyProtection="1">
      <alignment horizontal="left" vertical="center" wrapText="1" indent="1"/>
    </xf>
    <xf numFmtId="49" fontId="14" fillId="0" borderId="21" xfId="7" applyNumberFormat="1" applyFont="1" applyFill="1" applyBorder="1" applyAlignment="1" applyProtection="1">
      <alignment horizontal="left" vertical="center" wrapText="1" indent="1"/>
    </xf>
    <xf numFmtId="0" fontId="9" fillId="0" borderId="4" xfId="7" applyFont="1" applyFill="1" applyBorder="1" applyAlignment="1" applyProtection="1">
      <alignment vertical="center" wrapText="1"/>
    </xf>
    <xf numFmtId="0" fontId="14" fillId="0" borderId="27" xfId="7" applyFont="1" applyFill="1" applyBorder="1" applyAlignment="1" applyProtection="1">
      <alignment horizontal="left" vertical="center" wrapText="1" indent="1"/>
    </xf>
    <xf numFmtId="0" fontId="22" fillId="0" borderId="27" xfId="6" applyFont="1" applyBorder="1" applyAlignment="1" applyProtection="1">
      <alignment horizontal="left" vertical="center" wrapText="1" indent="1"/>
    </xf>
    <xf numFmtId="164" fontId="16" fillId="0" borderId="7" xfId="6" applyNumberFormat="1" applyFont="1" applyBorder="1" applyAlignment="1" applyProtection="1">
      <alignment horizontal="right" vertical="center" wrapText="1" indent="1"/>
    </xf>
    <xf numFmtId="164" fontId="19" fillId="0" borderId="7" xfId="6" quotePrefix="1" applyNumberFormat="1" applyFont="1" applyBorder="1" applyAlignment="1" applyProtection="1">
      <alignment horizontal="right" vertical="center" wrapText="1" indent="1"/>
    </xf>
    <xf numFmtId="0" fontId="23" fillId="0" borderId="0" xfId="7" applyFont="1" applyFill="1" applyProtection="1"/>
    <xf numFmtId="0" fontId="24" fillId="0" borderId="0" xfId="7" applyFont="1" applyFill="1" applyProtection="1"/>
    <xf numFmtId="0" fontId="16" fillId="0" borderId="29" xfId="6" applyFont="1" applyBorder="1" applyAlignment="1" applyProtection="1">
      <alignment horizontal="left" vertical="center" wrapText="1" indent="1"/>
    </xf>
    <xf numFmtId="0" fontId="19" fillId="0" borderId="15" xfId="6" applyFont="1" applyBorder="1" applyAlignment="1" applyProtection="1">
      <alignment horizontal="left" vertical="center" wrapText="1" indent="1"/>
    </xf>
    <xf numFmtId="0" fontId="13" fillId="0" borderId="0" xfId="7" applyFont="1" applyFill="1" applyProtection="1"/>
    <xf numFmtId="0" fontId="13" fillId="0" borderId="0" xfId="7" applyFont="1" applyFill="1" applyAlignment="1" applyProtection="1">
      <alignment horizontal="right" vertical="center" indent="1"/>
    </xf>
    <xf numFmtId="0" fontId="13" fillId="0" borderId="0" xfId="7" applyFill="1" applyBorder="1" applyProtection="1"/>
    <xf numFmtId="0" fontId="6" fillId="0" borderId="0" xfId="7" applyFont="1" applyFill="1" applyBorder="1" applyAlignment="1" applyProtection="1">
      <alignment horizontal="center" vertical="center" wrapText="1"/>
    </xf>
    <xf numFmtId="0" fontId="6" fillId="0" borderId="0" xfId="7" applyFont="1" applyFill="1" applyBorder="1" applyAlignment="1" applyProtection="1">
      <alignment vertical="center" wrapText="1"/>
    </xf>
    <xf numFmtId="164" fontId="6" fillId="0" borderId="0" xfId="7" applyNumberFormat="1" applyFont="1" applyFill="1" applyBorder="1" applyAlignment="1" applyProtection="1">
      <alignment horizontal="right" vertical="center" wrapText="1" indent="1"/>
    </xf>
    <xf numFmtId="164" fontId="6" fillId="0" borderId="0" xfId="6" applyNumberFormat="1" applyFont="1" applyFill="1" applyAlignment="1" applyProtection="1">
      <alignment horizontal="centerContinuous" vertical="center" wrapText="1"/>
    </xf>
    <xf numFmtId="164" fontId="1" fillId="0" borderId="0" xfId="6" applyNumberFormat="1" applyFill="1" applyAlignment="1" applyProtection="1">
      <alignment horizontal="centerContinuous" vertical="center"/>
    </xf>
    <xf numFmtId="164" fontId="1" fillId="0" borderId="0" xfId="6" applyNumberFormat="1" applyFill="1" applyAlignment="1" applyProtection="1">
      <alignment horizontal="center" vertical="center" wrapText="1"/>
    </xf>
    <xf numFmtId="164" fontId="7" fillId="0" borderId="0" xfId="6" applyNumberFormat="1" applyFont="1" applyFill="1" applyAlignment="1" applyProtection="1">
      <alignment horizontal="right" vertical="center"/>
    </xf>
    <xf numFmtId="164" fontId="5" fillId="0" borderId="3" xfId="6" applyNumberFormat="1" applyFont="1" applyFill="1" applyBorder="1" applyAlignment="1" applyProtection="1">
      <alignment horizontal="centerContinuous" vertical="center" wrapText="1"/>
    </xf>
    <xf numFmtId="164" fontId="5" fillId="0" borderId="4" xfId="6" applyNumberFormat="1" applyFont="1" applyFill="1" applyBorder="1" applyAlignment="1" applyProtection="1">
      <alignment horizontal="centerContinuous" vertical="center" wrapText="1"/>
    </xf>
    <xf numFmtId="164" fontId="5" fillId="0" borderId="7" xfId="6" applyNumberFormat="1" applyFont="1" applyFill="1" applyBorder="1" applyAlignment="1" applyProtection="1">
      <alignment horizontal="centerContinuous" vertical="center" wrapText="1"/>
    </xf>
    <xf numFmtId="164" fontId="5" fillId="0" borderId="3" xfId="6" applyNumberFormat="1" applyFont="1" applyFill="1" applyBorder="1" applyAlignment="1" applyProtection="1">
      <alignment horizontal="center" vertical="center" wrapText="1"/>
    </xf>
    <xf numFmtId="164" fontId="8" fillId="0" borderId="0" xfId="6" applyNumberFormat="1" applyFont="1" applyFill="1" applyAlignment="1" applyProtection="1">
      <alignment horizontal="center" vertical="center" wrapText="1"/>
    </xf>
    <xf numFmtId="164" fontId="10" fillId="0" borderId="34" xfId="6" applyNumberFormat="1" applyFont="1" applyFill="1" applyBorder="1" applyAlignment="1" applyProtection="1">
      <alignment horizontal="center" vertical="center" wrapText="1"/>
    </xf>
    <xf numFmtId="164" fontId="10" fillId="0" borderId="3" xfId="6" applyNumberFormat="1" applyFont="1" applyFill="1" applyBorder="1" applyAlignment="1" applyProtection="1">
      <alignment horizontal="center" vertical="center" wrapText="1"/>
    </xf>
    <xf numFmtId="164" fontId="10" fillId="0" borderId="4" xfId="6" applyNumberFormat="1" applyFont="1" applyFill="1" applyBorder="1" applyAlignment="1" applyProtection="1">
      <alignment horizontal="center" vertical="center" wrapText="1"/>
    </xf>
    <xf numFmtId="164" fontId="10" fillId="0" borderId="7" xfId="6" applyNumberFormat="1" applyFont="1" applyFill="1" applyBorder="1" applyAlignment="1" applyProtection="1">
      <alignment horizontal="center" vertical="center" wrapText="1"/>
    </xf>
    <xf numFmtId="164" fontId="10" fillId="0" borderId="0" xfId="6" applyNumberFormat="1" applyFont="1" applyFill="1" applyAlignment="1" applyProtection="1">
      <alignment horizontal="center" vertical="center" wrapText="1"/>
    </xf>
    <xf numFmtId="164" fontId="1" fillId="0" borderId="35" xfId="6" applyNumberFormat="1" applyFill="1" applyBorder="1" applyAlignment="1" applyProtection="1">
      <alignment horizontal="left" vertical="center" wrapText="1" indent="1"/>
    </xf>
    <xf numFmtId="164" fontId="14" fillId="0" borderId="12" xfId="6" applyNumberFormat="1" applyFont="1" applyFill="1" applyBorder="1" applyAlignment="1" applyProtection="1">
      <alignment horizontal="left" vertical="center" wrapText="1" indent="1"/>
    </xf>
    <xf numFmtId="164" fontId="14" fillId="0" borderId="11" xfId="6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3" xfId="6" applyNumberFormat="1" applyFont="1" applyFill="1" applyBorder="1" applyAlignment="1" applyProtection="1">
      <alignment horizontal="right" vertical="center" wrapText="1" indent="1"/>
      <protection locked="0"/>
    </xf>
    <xf numFmtId="164" fontId="1" fillId="0" borderId="36" xfId="6" applyNumberFormat="1" applyFill="1" applyBorder="1" applyAlignment="1" applyProtection="1">
      <alignment horizontal="left" vertical="center" wrapText="1" indent="1"/>
    </xf>
    <xf numFmtId="164" fontId="14" fillId="0" borderId="8" xfId="6" applyNumberFormat="1" applyFont="1" applyFill="1" applyBorder="1" applyAlignment="1" applyProtection="1">
      <alignment horizontal="left" vertical="center" wrapText="1" indent="1"/>
    </xf>
    <xf numFmtId="164" fontId="14" fillId="0" borderId="9" xfId="6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37" xfId="6" applyNumberFormat="1" applyFont="1" applyFill="1" applyBorder="1" applyAlignment="1" applyProtection="1">
      <alignment horizontal="left" vertical="center" wrapText="1" indent="1"/>
    </xf>
    <xf numFmtId="164" fontId="14" fillId="0" borderId="38" xfId="6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8" xfId="6" applyNumberFormat="1" applyFont="1" applyFill="1" applyBorder="1" applyAlignment="1" applyProtection="1">
      <alignment horizontal="left" vertical="center" wrapText="1" indent="1"/>
      <protection locked="0"/>
    </xf>
    <xf numFmtId="164" fontId="12" fillId="0" borderId="0" xfId="6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26" xfId="6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27" xfId="6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8" xfId="6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34" xfId="6" applyNumberFormat="1" applyFont="1" applyFill="1" applyBorder="1" applyAlignment="1" applyProtection="1">
      <alignment horizontal="left" vertical="center" wrapText="1" indent="1"/>
    </xf>
    <xf numFmtId="164" fontId="10" fillId="0" borderId="3" xfId="6" applyNumberFormat="1" applyFont="1" applyFill="1" applyBorder="1" applyAlignment="1" applyProtection="1">
      <alignment horizontal="left" vertical="center" wrapText="1" indent="1"/>
    </xf>
    <xf numFmtId="164" fontId="10" fillId="0" borderId="4" xfId="6" applyNumberFormat="1" applyFont="1" applyFill="1" applyBorder="1" applyAlignment="1" applyProtection="1">
      <alignment horizontal="right" vertical="center" wrapText="1" indent="1"/>
    </xf>
    <xf numFmtId="164" fontId="1" fillId="0" borderId="39" xfId="6" applyNumberFormat="1" applyFont="1" applyFill="1" applyBorder="1" applyAlignment="1" applyProtection="1">
      <alignment horizontal="left" vertical="center" wrapText="1" indent="1"/>
    </xf>
    <xf numFmtId="164" fontId="12" fillId="0" borderId="21" xfId="6" applyNumberFormat="1" applyFont="1" applyFill="1" applyBorder="1" applyAlignment="1" applyProtection="1">
      <alignment horizontal="left" vertical="center" wrapText="1" indent="1"/>
    </xf>
    <xf numFmtId="164" fontId="27" fillId="0" borderId="22" xfId="6" applyNumberFormat="1" applyFont="1" applyFill="1" applyBorder="1" applyAlignment="1" applyProtection="1">
      <alignment horizontal="right" vertical="center" wrapText="1" indent="1"/>
    </xf>
    <xf numFmtId="164" fontId="12" fillId="0" borderId="8" xfId="6" applyNumberFormat="1" applyFont="1" applyFill="1" applyBorder="1" applyAlignment="1" applyProtection="1">
      <alignment horizontal="left" vertical="center" wrapText="1" indent="1"/>
    </xf>
    <xf numFmtId="164" fontId="1" fillId="0" borderId="36" xfId="6" applyNumberFormat="1" applyFont="1" applyFill="1" applyBorder="1" applyAlignment="1" applyProtection="1">
      <alignment horizontal="left" vertical="center" wrapText="1" indent="1"/>
    </xf>
    <xf numFmtId="164" fontId="12" fillId="0" borderId="9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9" xfId="6" applyNumberFormat="1" applyFont="1" applyFill="1" applyBorder="1" applyAlignment="1" applyProtection="1">
      <alignment horizontal="right" vertical="center" wrapText="1" indent="1"/>
    </xf>
    <xf numFmtId="164" fontId="12" fillId="0" borderId="22" xfId="6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3" xfId="6" applyNumberFormat="1" applyFont="1" applyFill="1" applyBorder="1" applyAlignment="1" applyProtection="1">
      <alignment horizontal="left" vertical="center" wrapText="1" indent="1"/>
    </xf>
    <xf numFmtId="164" fontId="26" fillId="0" borderId="17" xfId="6" applyNumberFormat="1" applyFont="1" applyFill="1" applyBorder="1" applyAlignment="1" applyProtection="1">
      <alignment horizontal="right" vertical="center" wrapText="1" indent="1"/>
    </xf>
    <xf numFmtId="164" fontId="1" fillId="0" borderId="39" xfId="6" applyNumberFormat="1" applyFill="1" applyBorder="1" applyAlignment="1" applyProtection="1">
      <alignment horizontal="left" vertical="center" wrapText="1" indent="1"/>
    </xf>
    <xf numFmtId="164" fontId="14" fillId="0" borderId="21" xfId="6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40" xfId="6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1" xfId="6" applyNumberFormat="1" applyFont="1" applyFill="1" applyBorder="1" applyAlignment="1" applyProtection="1">
      <alignment horizontal="left" vertical="center" wrapText="1" indent="1"/>
    </xf>
    <xf numFmtId="164" fontId="14" fillId="0" borderId="14" xfId="6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1" xfId="6" applyNumberFormat="1" applyFont="1" applyFill="1" applyBorder="1" applyAlignment="1" applyProtection="1">
      <alignment horizontal="left" vertical="center" wrapText="1" indent="1"/>
    </xf>
    <xf numFmtId="164" fontId="27" fillId="0" borderId="11" xfId="6" applyNumberFormat="1" applyFont="1" applyFill="1" applyBorder="1" applyAlignment="1" applyProtection="1">
      <alignment horizontal="right" vertical="center" wrapText="1" indent="1"/>
    </xf>
    <xf numFmtId="164" fontId="12" fillId="0" borderId="8" xfId="6" applyNumberFormat="1" applyFont="1" applyFill="1" applyBorder="1" applyAlignment="1" applyProtection="1">
      <alignment horizontal="left" vertical="center" wrapText="1" indent="2"/>
    </xf>
    <xf numFmtId="164" fontId="12" fillId="0" borderId="9" xfId="6" applyNumberFormat="1" applyFont="1" applyFill="1" applyBorder="1" applyAlignment="1" applyProtection="1">
      <alignment horizontal="left" vertical="center" wrapText="1" indent="2"/>
    </xf>
    <xf numFmtId="164" fontId="27" fillId="0" borderId="9" xfId="6" applyNumberFormat="1" applyFont="1" applyFill="1" applyBorder="1" applyAlignment="1" applyProtection="1">
      <alignment horizontal="left" vertical="center" wrapText="1" indent="1"/>
    </xf>
    <xf numFmtId="164" fontId="12" fillId="0" borderId="12" xfId="6" applyNumberFormat="1" applyFont="1" applyFill="1" applyBorder="1" applyAlignment="1" applyProtection="1">
      <alignment horizontal="left" vertical="center" wrapText="1" indent="1"/>
    </xf>
    <xf numFmtId="164" fontId="12" fillId="0" borderId="12" xfId="6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12" xfId="6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12" xfId="6" applyNumberFormat="1" applyFont="1" applyFill="1" applyBorder="1" applyAlignment="1" applyProtection="1">
      <alignment horizontal="left" vertical="center" wrapText="1" indent="2"/>
    </xf>
    <xf numFmtId="164" fontId="14" fillId="0" borderId="26" xfId="6" applyNumberFormat="1" applyFont="1" applyFill="1" applyBorder="1" applyAlignment="1" applyProtection="1">
      <alignment horizontal="left" vertical="center" wrapText="1" indent="2"/>
    </xf>
    <xf numFmtId="0" fontId="13" fillId="0" borderId="0" xfId="10" applyFill="1" applyProtection="1">
      <protection locked="0"/>
    </xf>
    <xf numFmtId="0" fontId="13" fillId="0" borderId="0" xfId="10" applyFill="1" applyProtection="1"/>
    <xf numFmtId="0" fontId="25" fillId="0" borderId="24" xfId="10" applyFont="1" applyFill="1" applyBorder="1" applyAlignment="1" applyProtection="1">
      <alignment horizontal="center" vertical="center" wrapText="1"/>
    </xf>
    <xf numFmtId="0" fontId="25" fillId="0" borderId="2" xfId="10" applyFont="1" applyFill="1" applyBorder="1" applyAlignment="1" applyProtection="1">
      <alignment horizontal="center" vertical="center"/>
    </xf>
    <xf numFmtId="0" fontId="25" fillId="0" borderId="25" xfId="10" applyFont="1" applyFill="1" applyBorder="1" applyAlignment="1" applyProtection="1">
      <alignment horizontal="center" vertical="center"/>
    </xf>
    <xf numFmtId="0" fontId="14" fillId="0" borderId="3" xfId="10" applyFont="1" applyFill="1" applyBorder="1" applyAlignment="1" applyProtection="1">
      <alignment horizontal="left" vertical="center" indent="1"/>
    </xf>
    <xf numFmtId="0" fontId="13" fillId="0" borderId="0" xfId="10" applyFill="1" applyAlignment="1" applyProtection="1">
      <alignment vertical="center"/>
    </xf>
    <xf numFmtId="0" fontId="14" fillId="0" borderId="21" xfId="10" applyFont="1" applyFill="1" applyBorder="1" applyAlignment="1" applyProtection="1">
      <alignment horizontal="left" vertical="center" indent="1"/>
    </xf>
    <xf numFmtId="0" fontId="14" fillId="0" borderId="8" xfId="10" applyFont="1" applyFill="1" applyBorder="1" applyAlignment="1" applyProtection="1">
      <alignment horizontal="left" vertical="center" indent="1"/>
    </xf>
    <xf numFmtId="0" fontId="14" fillId="0" borderId="9" xfId="10" applyFont="1" applyFill="1" applyBorder="1" applyAlignment="1" applyProtection="1">
      <alignment horizontal="left" vertical="center" wrapText="1" indent="1"/>
    </xf>
    <xf numFmtId="0" fontId="13" fillId="0" borderId="0" xfId="10" applyFill="1" applyAlignment="1" applyProtection="1">
      <alignment vertical="center"/>
      <protection locked="0"/>
    </xf>
    <xf numFmtId="0" fontId="14" fillId="0" borderId="11" xfId="10" applyFont="1" applyFill="1" applyBorder="1" applyAlignment="1" applyProtection="1">
      <alignment horizontal="left" vertical="center" wrapText="1" indent="1"/>
    </xf>
    <xf numFmtId="0" fontId="14" fillId="0" borderId="9" xfId="10" applyFont="1" applyFill="1" applyBorder="1" applyAlignment="1" applyProtection="1">
      <alignment horizontal="left" vertical="center" indent="1"/>
    </xf>
    <xf numFmtId="0" fontId="5" fillId="0" borderId="4" xfId="10" applyFont="1" applyFill="1" applyBorder="1" applyAlignment="1" applyProtection="1">
      <alignment horizontal="left" vertical="center" indent="1"/>
    </xf>
    <xf numFmtId="0" fontId="14" fillId="0" borderId="12" xfId="10" applyFont="1" applyFill="1" applyBorder="1" applyAlignment="1" applyProtection="1">
      <alignment horizontal="left" vertical="center" indent="1"/>
    </xf>
    <xf numFmtId="0" fontId="14" fillId="0" borderId="11" xfId="10" applyFont="1" applyFill="1" applyBorder="1" applyAlignment="1" applyProtection="1">
      <alignment horizontal="left" vertical="center" indent="1"/>
    </xf>
    <xf numFmtId="0" fontId="9" fillId="0" borderId="3" xfId="10" applyFont="1" applyFill="1" applyBorder="1" applyAlignment="1" applyProtection="1">
      <alignment horizontal="left" vertical="center" indent="1"/>
    </xf>
    <xf numFmtId="0" fontId="5" fillId="0" borderId="4" xfId="10" applyFont="1" applyFill="1" applyBorder="1" applyAlignment="1" applyProtection="1">
      <alignment horizontal="left" indent="1"/>
    </xf>
    <xf numFmtId="0" fontId="21" fillId="0" borderId="0" xfId="10" applyFont="1" applyFill="1" applyProtection="1"/>
    <xf numFmtId="0" fontId="30" fillId="0" borderId="0" xfId="10" applyFont="1" applyFill="1" applyProtection="1">
      <protection locked="0"/>
    </xf>
    <xf numFmtId="0" fontId="24" fillId="0" borderId="0" xfId="10" applyFont="1" applyFill="1" applyProtection="1">
      <protection locked="0"/>
    </xf>
    <xf numFmtId="164" fontId="6" fillId="0" borderId="0" xfId="7" applyNumberFormat="1" applyFont="1" applyFill="1" applyBorder="1" applyAlignment="1" applyProtection="1">
      <alignment horizontal="center" vertical="center"/>
    </xf>
    <xf numFmtId="0" fontId="24" fillId="0" borderId="0" xfId="7" applyFont="1" applyFill="1" applyAlignment="1" applyProtection="1">
      <alignment horizontal="center"/>
    </xf>
    <xf numFmtId="164" fontId="5" fillId="0" borderId="23" xfId="6" applyNumberFormat="1" applyFont="1" applyFill="1" applyBorder="1" applyAlignment="1" applyProtection="1">
      <alignment horizontal="center" vertical="center" wrapText="1"/>
    </xf>
    <xf numFmtId="164" fontId="14" fillId="0" borderId="41" xfId="7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42" xfId="7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7" xfId="7" applyNumberFormat="1" applyFont="1" applyFill="1" applyBorder="1" applyAlignment="1" applyProtection="1">
      <alignment horizontal="right" vertical="center" wrapText="1" indent="1"/>
      <protection locked="0"/>
    </xf>
    <xf numFmtId="49" fontId="10" fillId="0" borderId="3" xfId="7" applyNumberFormat="1" applyFont="1" applyFill="1" applyBorder="1" applyAlignment="1" applyProtection="1">
      <alignment horizontal="left" vertical="center" wrapText="1" indent="1"/>
    </xf>
    <xf numFmtId="164" fontId="10" fillId="0" borderId="17" xfId="7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8" xfId="6" applyFont="1" applyFill="1" applyBorder="1" applyAlignment="1" applyProtection="1">
      <alignment horizontal="center" vertical="center" wrapText="1"/>
    </xf>
    <xf numFmtId="164" fontId="9" fillId="0" borderId="17" xfId="6" applyNumberFormat="1" applyFont="1" applyFill="1" applyBorder="1" applyAlignment="1" applyProtection="1">
      <alignment horizontal="center" vertical="center" wrapText="1"/>
    </xf>
    <xf numFmtId="0" fontId="31" fillId="0" borderId="0" xfId="9"/>
    <xf numFmtId="0" fontId="32" fillId="0" borderId="33" xfId="9" applyFont="1" applyBorder="1" applyAlignment="1">
      <alignment vertical="center" wrapText="1"/>
    </xf>
    <xf numFmtId="0" fontId="32" fillId="0" borderId="9" xfId="9" applyFont="1" applyBorder="1" applyAlignment="1">
      <alignment horizontal="center" vertical="center" wrapText="1"/>
    </xf>
    <xf numFmtId="0" fontId="32" fillId="0" borderId="9" xfId="9" applyFont="1" applyBorder="1" applyAlignment="1">
      <alignment vertical="center" wrapText="1"/>
    </xf>
    <xf numFmtId="0" fontId="32" fillId="0" borderId="44" xfId="8" applyFont="1" applyBorder="1"/>
    <xf numFmtId="0" fontId="31" fillId="0" borderId="27" xfId="9" applyBorder="1"/>
    <xf numFmtId="0" fontId="31" fillId="0" borderId="22" xfId="9" applyBorder="1"/>
    <xf numFmtId="0" fontId="32" fillId="0" borderId="45" xfId="8" applyFont="1" applyBorder="1" applyAlignment="1">
      <alignment horizontal="left"/>
    </xf>
    <xf numFmtId="0" fontId="31" fillId="0" borderId="9" xfId="9" applyBorder="1"/>
    <xf numFmtId="0" fontId="31" fillId="0" borderId="46" xfId="9" applyBorder="1"/>
    <xf numFmtId="0" fontId="31" fillId="0" borderId="9" xfId="9" applyFill="1" applyBorder="1"/>
    <xf numFmtId="0" fontId="31" fillId="0" borderId="46" xfId="9" applyFill="1" applyBorder="1"/>
    <xf numFmtId="0" fontId="31" fillId="0" borderId="33" xfId="9" applyBorder="1"/>
    <xf numFmtId="0" fontId="32" fillId="0" borderId="45" xfId="8" applyFont="1" applyBorder="1"/>
    <xf numFmtId="0" fontId="31" fillId="0" borderId="0" xfId="9" applyBorder="1"/>
    <xf numFmtId="0" fontId="31" fillId="0" borderId="6" xfId="9" applyBorder="1"/>
    <xf numFmtId="0" fontId="31" fillId="0" borderId="4" xfId="9" applyBorder="1"/>
    <xf numFmtId="0" fontId="31" fillId="0" borderId="3" xfId="9" applyBorder="1"/>
    <xf numFmtId="0" fontId="32" fillId="0" borderId="0" xfId="8" applyFont="1" applyBorder="1"/>
    <xf numFmtId="0" fontId="31" fillId="0" borderId="47" xfId="9" applyBorder="1"/>
    <xf numFmtId="0" fontId="32" fillId="0" borderId="1" xfId="8" applyFont="1" applyBorder="1"/>
    <xf numFmtId="0" fontId="31" fillId="0" borderId="48" xfId="9" applyBorder="1"/>
    <xf numFmtId="0" fontId="31" fillId="0" borderId="7" xfId="9" applyBorder="1"/>
    <xf numFmtId="164" fontId="20" fillId="0" borderId="23" xfId="7" applyNumberFormat="1" applyFont="1" applyFill="1" applyBorder="1" applyAlignment="1" applyProtection="1">
      <alignment horizontal="left" vertical="center"/>
    </xf>
    <xf numFmtId="0" fontId="5" fillId="0" borderId="17" xfId="7" applyFont="1" applyFill="1" applyBorder="1" applyAlignment="1" applyProtection="1">
      <alignment horizontal="center" vertical="center" wrapText="1"/>
    </xf>
    <xf numFmtId="0" fontId="9" fillId="0" borderId="17" xfId="7" applyFont="1" applyFill="1" applyBorder="1" applyAlignment="1" applyProtection="1">
      <alignment horizontal="center" vertical="center" wrapText="1"/>
    </xf>
    <xf numFmtId="164" fontId="9" fillId="0" borderId="4" xfId="7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17" xfId="7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4" xfId="7" applyNumberFormat="1" applyFont="1" applyFill="1" applyBorder="1" applyAlignment="1" applyProtection="1">
      <alignment horizontal="right" vertical="center" wrapText="1" indent="1"/>
    </xf>
    <xf numFmtId="164" fontId="10" fillId="0" borderId="4" xfId="7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17" xfId="7" applyNumberFormat="1" applyFont="1" applyFill="1" applyBorder="1" applyAlignment="1" applyProtection="1">
      <alignment horizontal="right" vertical="center" wrapText="1" indent="1"/>
    </xf>
    <xf numFmtId="0" fontId="6" fillId="0" borderId="49" xfId="7" applyFont="1" applyFill="1" applyBorder="1" applyAlignment="1" applyProtection="1">
      <alignment horizontal="center" vertical="center" wrapText="1"/>
    </xf>
    <xf numFmtId="0" fontId="6" fillId="0" borderId="49" xfId="7" applyFont="1" applyFill="1" applyBorder="1" applyAlignment="1" applyProtection="1">
      <alignment vertical="center" wrapText="1"/>
    </xf>
    <xf numFmtId="164" fontId="6" fillId="0" borderId="49" xfId="7" applyNumberFormat="1" applyFont="1" applyFill="1" applyBorder="1" applyAlignment="1" applyProtection="1">
      <alignment horizontal="right" vertical="center" wrapText="1" indent="1"/>
    </xf>
    <xf numFmtId="0" fontId="14" fillId="0" borderId="49" xfId="7" applyFont="1" applyFill="1" applyBorder="1" applyAlignment="1" applyProtection="1">
      <alignment horizontal="right" vertical="center" wrapText="1" indent="1"/>
    </xf>
    <xf numFmtId="164" fontId="12" fillId="0" borderId="49" xfId="7" applyNumberFormat="1" applyFont="1" applyFill="1" applyBorder="1" applyAlignment="1" applyProtection="1">
      <alignment horizontal="right" vertical="center" wrapText="1" indent="1"/>
    </xf>
    <xf numFmtId="0" fontId="21" fillId="0" borderId="0" xfId="7" applyFont="1" applyFill="1" applyBorder="1" applyProtection="1"/>
    <xf numFmtId="0" fontId="9" fillId="0" borderId="50" xfId="7" applyFont="1" applyFill="1" applyBorder="1" applyAlignment="1" applyProtection="1">
      <alignment horizontal="center" vertical="center" wrapText="1"/>
    </xf>
    <xf numFmtId="0" fontId="9" fillId="0" borderId="29" xfId="7" applyFont="1" applyFill="1" applyBorder="1" applyAlignment="1" applyProtection="1">
      <alignment horizontal="left" vertical="center" wrapText="1" indent="1"/>
    </xf>
    <xf numFmtId="0" fontId="10" fillId="0" borderId="15" xfId="7" applyFont="1" applyFill="1" applyBorder="1" applyAlignment="1" applyProtection="1">
      <alignment vertical="center" wrapText="1"/>
    </xf>
    <xf numFmtId="164" fontId="10" fillId="0" borderId="15" xfId="7" applyNumberFormat="1" applyFont="1" applyFill="1" applyBorder="1" applyAlignment="1" applyProtection="1">
      <alignment horizontal="right" vertical="center" wrapText="1" indent="1"/>
    </xf>
    <xf numFmtId="164" fontId="10" fillId="0" borderId="51" xfId="7" applyNumberFormat="1" applyFont="1" applyFill="1" applyBorder="1" applyAlignment="1" applyProtection="1">
      <alignment horizontal="right" vertical="center" wrapText="1" indent="1"/>
    </xf>
    <xf numFmtId="164" fontId="14" fillId="0" borderId="11" xfId="7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52" xfId="7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9" xfId="7" applyNumberFormat="1" applyFont="1" applyFill="1" applyBorder="1" applyAlignment="1" applyProtection="1">
      <alignment horizontal="right" vertical="center" wrapText="1" indent="1"/>
      <protection locked="0"/>
    </xf>
    <xf numFmtId="164" fontId="9" fillId="0" borderId="4" xfId="7" applyNumberFormat="1" applyFont="1" applyFill="1" applyBorder="1" applyAlignment="1" applyProtection="1">
      <alignment horizontal="right" vertical="center" wrapText="1" indent="1"/>
    </xf>
    <xf numFmtId="164" fontId="9" fillId="0" borderId="17" xfId="7" applyNumberFormat="1" applyFont="1" applyFill="1" applyBorder="1" applyAlignment="1" applyProtection="1">
      <alignment horizontal="right" vertical="center" wrapText="1" indent="1"/>
    </xf>
    <xf numFmtId="164" fontId="19" fillId="0" borderId="4" xfId="6" quotePrefix="1" applyNumberFormat="1" applyFont="1" applyBorder="1" applyAlignment="1" applyProtection="1">
      <alignment horizontal="right" vertical="center" wrapText="1" indent="1"/>
      <protection locked="0"/>
    </xf>
    <xf numFmtId="164" fontId="19" fillId="0" borderId="17" xfId="6" quotePrefix="1" applyNumberFormat="1" applyFont="1" applyBorder="1" applyAlignment="1" applyProtection="1">
      <alignment horizontal="right" vertical="center" wrapText="1" indent="1"/>
      <protection locked="0"/>
    </xf>
    <xf numFmtId="164" fontId="19" fillId="0" borderId="4" xfId="6" quotePrefix="1" applyNumberFormat="1" applyFont="1" applyBorder="1" applyAlignment="1" applyProtection="1">
      <alignment horizontal="right" vertical="center" wrapText="1" indent="1"/>
    </xf>
    <xf numFmtId="164" fontId="19" fillId="0" borderId="17" xfId="6" quotePrefix="1" applyNumberFormat="1" applyFont="1" applyBorder="1" applyAlignment="1" applyProtection="1">
      <alignment horizontal="right" vertical="center" wrapText="1" indent="1"/>
    </xf>
    <xf numFmtId="164" fontId="21" fillId="0" borderId="0" xfId="7" applyNumberFormat="1" applyFont="1" applyFill="1" applyProtection="1"/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 indent="1"/>
    </xf>
    <xf numFmtId="164" fontId="10" fillId="0" borderId="7" xfId="0" applyNumberFormat="1" applyFont="1" applyFill="1" applyBorder="1" applyAlignment="1" applyProtection="1">
      <alignment vertical="center" wrapText="1"/>
    </xf>
    <xf numFmtId="49" fontId="14" fillId="0" borderId="30" xfId="0" applyNumberFormat="1" applyFont="1" applyFill="1" applyBorder="1" applyAlignment="1" applyProtection="1">
      <alignment horizontal="center" vertical="center" wrapText="1"/>
    </xf>
    <xf numFmtId="164" fontId="14" fillId="0" borderId="32" xfId="0" applyNumberFormat="1" applyFont="1" applyFill="1" applyBorder="1" applyAlignment="1" applyProtection="1">
      <alignment vertical="center" wrapText="1"/>
      <protection locked="0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164" fontId="12" fillId="0" borderId="10" xfId="0" applyNumberFormat="1" applyFont="1" applyFill="1" applyBorder="1" applyAlignment="1" applyProtection="1">
      <alignment vertical="center" wrapText="1"/>
      <protection locked="0"/>
    </xf>
    <xf numFmtId="164" fontId="14" fillId="0" borderId="10" xfId="0" applyNumberFormat="1" applyFont="1" applyFill="1" applyBorder="1" applyAlignment="1" applyProtection="1">
      <alignment vertical="center" wrapText="1"/>
      <protection locked="0"/>
    </xf>
    <xf numFmtId="164" fontId="14" fillId="0" borderId="28" xfId="0" applyNumberFormat="1" applyFont="1" applyFill="1" applyBorder="1" applyAlignment="1" applyProtection="1">
      <alignment vertical="center" wrapText="1"/>
      <protection locked="0"/>
    </xf>
    <xf numFmtId="49" fontId="14" fillId="0" borderId="8" xfId="0" applyNumberFormat="1" applyFont="1" applyFill="1" applyBorder="1" applyAlignment="1" applyProtection="1">
      <alignment horizontal="center" vertical="center" wrapText="1"/>
    </xf>
    <xf numFmtId="49" fontId="14" fillId="0" borderId="29" xfId="0" applyNumberFormat="1" applyFont="1" applyFill="1" applyBorder="1" applyAlignment="1" applyProtection="1">
      <alignment horizontal="center" vertical="center" wrapText="1"/>
    </xf>
    <xf numFmtId="0" fontId="14" fillId="0" borderId="53" xfId="7" applyFont="1" applyFill="1" applyBorder="1" applyAlignment="1" applyProtection="1">
      <alignment horizontal="left" vertical="center" wrapText="1" indent="1"/>
    </xf>
    <xf numFmtId="164" fontId="14" fillId="0" borderId="16" xfId="0" applyNumberFormat="1" applyFont="1" applyFill="1" applyBorder="1" applyAlignment="1" applyProtection="1">
      <alignment vertical="center" wrapText="1"/>
      <protection locked="0"/>
    </xf>
    <xf numFmtId="0" fontId="7" fillId="0" borderId="2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right"/>
    </xf>
    <xf numFmtId="0" fontId="14" fillId="0" borderId="22" xfId="10" applyFont="1" applyFill="1" applyBorder="1" applyAlignment="1" applyProtection="1">
      <alignment horizontal="left" vertical="center" indent="1"/>
    </xf>
    <xf numFmtId="0" fontId="13" fillId="0" borderId="0" xfId="7" applyFill="1"/>
    <xf numFmtId="164" fontId="6" fillId="0" borderId="0" xfId="7" applyNumberFormat="1" applyFont="1" applyFill="1" applyBorder="1" applyAlignment="1" applyProtection="1">
      <alignment horizontal="centerContinuous" vertical="center"/>
    </xf>
    <xf numFmtId="164" fontId="35" fillId="0" borderId="23" xfId="7" applyNumberFormat="1" applyFont="1" applyFill="1" applyBorder="1" applyAlignment="1" applyProtection="1">
      <alignment horizontal="left" vertical="center"/>
    </xf>
    <xf numFmtId="164" fontId="6" fillId="0" borderId="23" xfId="7" applyNumberFormat="1" applyFont="1" applyFill="1" applyBorder="1" applyAlignment="1" applyProtection="1">
      <alignment horizontal="centerContinuous" vertical="center"/>
    </xf>
    <xf numFmtId="0" fontId="14" fillId="0" borderId="0" xfId="7" applyFont="1" applyFill="1"/>
    <xf numFmtId="0" fontId="21" fillId="0" borderId="0" xfId="7" applyFont="1" applyFill="1"/>
    <xf numFmtId="164" fontId="12" fillId="0" borderId="9" xfId="7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20" xfId="7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27" xfId="7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0" xfId="7" applyFont="1" applyFill="1" applyBorder="1" applyAlignment="1" applyProtection="1">
      <alignment horizontal="left" indent="1"/>
    </xf>
    <xf numFmtId="0" fontId="9" fillId="0" borderId="2" xfId="7" applyFont="1" applyFill="1" applyBorder="1" applyAlignment="1" applyProtection="1">
      <alignment horizontal="left" vertical="center" wrapText="1" indent="1"/>
    </xf>
    <xf numFmtId="164" fontId="10" fillId="0" borderId="22" xfId="7" applyNumberFormat="1" applyFont="1" applyFill="1" applyBorder="1" applyAlignment="1" applyProtection="1">
      <alignment horizontal="right" vertical="center" wrapText="1" indent="1"/>
    </xf>
    <xf numFmtId="0" fontId="12" fillId="0" borderId="9" xfId="7" applyFont="1" applyFill="1" applyBorder="1" applyAlignment="1" applyProtection="1">
      <alignment horizontal="left" vertical="center" wrapText="1" indent="2"/>
    </xf>
    <xf numFmtId="49" fontId="14" fillId="0" borderId="54" xfId="7" applyNumberFormat="1" applyFont="1" applyFill="1" applyBorder="1" applyAlignment="1" applyProtection="1">
      <alignment horizontal="left" vertical="center" wrapText="1" indent="1"/>
    </xf>
    <xf numFmtId="0" fontId="12" fillId="0" borderId="53" xfId="7" applyFont="1" applyFill="1" applyBorder="1" applyAlignment="1" applyProtection="1">
      <alignment horizontal="left" vertical="center" wrapText="1" indent="2"/>
    </xf>
    <xf numFmtId="0" fontId="12" fillId="0" borderId="53" xfId="7" applyFont="1" applyFill="1" applyBorder="1" applyAlignment="1" applyProtection="1">
      <alignment horizontal="right" vertical="center" wrapText="1" indent="1"/>
      <protection locked="0"/>
    </xf>
    <xf numFmtId="0" fontId="12" fillId="0" borderId="55" xfId="7" applyFont="1" applyFill="1" applyBorder="1" applyAlignment="1" applyProtection="1">
      <alignment horizontal="right" vertical="center" wrapText="1" indent="1"/>
      <protection locked="0"/>
    </xf>
    <xf numFmtId="0" fontId="12" fillId="0" borderId="15" xfId="7" applyFont="1" applyFill="1" applyBorder="1" applyAlignment="1" applyProtection="1">
      <alignment horizontal="right" vertical="center" wrapText="1" indent="1"/>
      <protection locked="0"/>
    </xf>
    <xf numFmtId="0" fontId="12" fillId="0" borderId="51" xfId="7" applyFont="1" applyFill="1" applyBorder="1" applyAlignment="1" applyProtection="1">
      <alignment horizontal="right" vertical="center" wrapText="1" indent="1"/>
      <protection locked="0"/>
    </xf>
    <xf numFmtId="164" fontId="12" fillId="0" borderId="15" xfId="7" applyNumberFormat="1" applyFont="1" applyFill="1" applyBorder="1" applyAlignment="1" applyProtection="1">
      <alignment horizontal="right" vertical="center" wrapText="1" indent="1"/>
    </xf>
    <xf numFmtId="164" fontId="12" fillId="0" borderId="51" xfId="7" applyNumberFormat="1" applyFont="1" applyFill="1" applyBorder="1" applyAlignment="1" applyProtection="1">
      <alignment horizontal="right" vertical="center" wrapText="1" indent="1"/>
    </xf>
    <xf numFmtId="0" fontId="12" fillId="0" borderId="27" xfId="7" applyFont="1" applyFill="1" applyBorder="1" applyAlignment="1" applyProtection="1">
      <alignment horizontal="left" vertical="center" wrapText="1" indent="2"/>
    </xf>
    <xf numFmtId="164" fontId="12" fillId="0" borderId="27" xfId="7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42" xfId="7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4" xfId="7" applyNumberFormat="1" applyFont="1" applyFill="1" applyBorder="1" applyAlignment="1" applyProtection="1">
      <alignment horizontal="right" vertical="center" wrapText="1" indent="1"/>
    </xf>
    <xf numFmtId="164" fontId="12" fillId="0" borderId="17" xfId="7" applyNumberFormat="1" applyFont="1" applyFill="1" applyBorder="1" applyAlignment="1" applyProtection="1">
      <alignment horizontal="right" vertical="center" wrapText="1" indent="1"/>
    </xf>
    <xf numFmtId="0" fontId="12" fillId="0" borderId="4" xfId="7" applyFont="1" applyFill="1" applyBorder="1" applyAlignment="1" applyProtection="1">
      <alignment horizontal="right" vertical="center" wrapText="1" indent="1"/>
      <protection locked="0"/>
    </xf>
    <xf numFmtId="0" fontId="12" fillId="0" borderId="17" xfId="7" applyFont="1" applyFill="1" applyBorder="1" applyAlignment="1" applyProtection="1">
      <alignment horizontal="right" vertical="center" wrapText="1" indent="1"/>
      <protection locked="0"/>
    </xf>
    <xf numFmtId="164" fontId="14" fillId="0" borderId="31" xfId="7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56" xfId="7" applyNumberFormat="1" applyFont="1" applyFill="1" applyBorder="1" applyAlignment="1" applyProtection="1">
      <alignment horizontal="right" vertical="center" wrapText="1" indent="1"/>
      <protection locked="0"/>
    </xf>
    <xf numFmtId="0" fontId="35" fillId="0" borderId="4" xfId="7" applyFont="1" applyFill="1" applyBorder="1" applyAlignment="1" applyProtection="1">
      <alignment horizontal="left" vertical="center" wrapText="1" indent="1"/>
    </xf>
    <xf numFmtId="0" fontId="14" fillId="0" borderId="11" xfId="7" applyFont="1" applyFill="1" applyBorder="1" applyAlignment="1" applyProtection="1">
      <alignment horizontal="left" vertical="center" wrapText="1" indent="2"/>
    </xf>
    <xf numFmtId="164" fontId="14" fillId="0" borderId="22" xfId="7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27" xfId="7" applyFont="1" applyFill="1" applyBorder="1" applyAlignment="1" applyProtection="1">
      <alignment horizontal="left" vertical="center" wrapText="1" indent="2"/>
    </xf>
    <xf numFmtId="164" fontId="13" fillId="0" borderId="0" xfId="7" applyNumberFormat="1" applyFont="1" applyFill="1" applyProtection="1"/>
    <xf numFmtId="164" fontId="14" fillId="0" borderId="27" xfId="0" applyNumberFormat="1" applyFont="1" applyBorder="1" applyAlignment="1" applyProtection="1">
      <alignment vertical="center" wrapText="1"/>
      <protection locked="0"/>
    </xf>
    <xf numFmtId="164" fontId="14" fillId="0" borderId="22" xfId="10" applyNumberFormat="1" applyFont="1" applyFill="1" applyBorder="1" applyAlignment="1" applyProtection="1">
      <alignment vertical="center"/>
      <protection locked="0"/>
    </xf>
    <xf numFmtId="164" fontId="14" fillId="0" borderId="14" xfId="10" applyNumberFormat="1" applyFont="1" applyFill="1" applyBorder="1" applyAlignment="1" applyProtection="1">
      <alignment vertical="center"/>
    </xf>
    <xf numFmtId="164" fontId="14" fillId="0" borderId="9" xfId="10" applyNumberFormat="1" applyFont="1" applyFill="1" applyBorder="1" applyAlignment="1" applyProtection="1">
      <alignment vertical="center"/>
      <protection locked="0"/>
    </xf>
    <xf numFmtId="164" fontId="14" fillId="0" borderId="10" xfId="10" applyNumberFormat="1" applyFont="1" applyFill="1" applyBorder="1" applyAlignment="1" applyProtection="1">
      <alignment vertical="center"/>
    </xf>
    <xf numFmtId="164" fontId="14" fillId="0" borderId="11" xfId="10" applyNumberFormat="1" applyFont="1" applyFill="1" applyBorder="1" applyAlignment="1" applyProtection="1">
      <alignment vertical="center"/>
      <protection locked="0"/>
    </xf>
    <xf numFmtId="164" fontId="14" fillId="0" borderId="13" xfId="10" applyNumberFormat="1" applyFont="1" applyFill="1" applyBorder="1" applyAlignment="1" applyProtection="1">
      <alignment vertical="center"/>
    </xf>
    <xf numFmtId="164" fontId="9" fillId="0" borderId="4" xfId="10" applyNumberFormat="1" applyFont="1" applyFill="1" applyBorder="1" applyAlignment="1" applyProtection="1">
      <alignment vertical="center"/>
    </xf>
    <xf numFmtId="164" fontId="9" fillId="0" borderId="7" xfId="10" applyNumberFormat="1" applyFont="1" applyFill="1" applyBorder="1" applyAlignment="1" applyProtection="1">
      <alignment vertical="center"/>
    </xf>
    <xf numFmtId="164" fontId="9" fillId="0" borderId="4" xfId="10" applyNumberFormat="1" applyFont="1" applyFill="1" applyBorder="1" applyProtection="1"/>
    <xf numFmtId="164" fontId="9" fillId="0" borderId="7" xfId="10" applyNumberFormat="1" applyFont="1" applyFill="1" applyBorder="1" applyProtection="1"/>
    <xf numFmtId="164" fontId="13" fillId="0" borderId="0" xfId="10" applyNumberFormat="1" applyFill="1" applyProtection="1">
      <protection locked="0"/>
    </xf>
    <xf numFmtId="4" fontId="8" fillId="0" borderId="7" xfId="6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0" xfId="10" applyNumberFormat="1" applyFont="1" applyFill="1" applyBorder="1" applyAlignment="1" applyProtection="1">
      <alignment vertical="center"/>
    </xf>
    <xf numFmtId="0" fontId="1" fillId="0" borderId="0" xfId="6" applyFill="1"/>
    <xf numFmtId="164" fontId="18" fillId="0" borderId="0" xfId="6" applyNumberFormat="1" applyFont="1" applyFill="1" applyAlignment="1" applyProtection="1">
      <alignment vertical="center" wrapText="1"/>
    </xf>
    <xf numFmtId="165" fontId="11" fillId="0" borderId="0" xfId="1" applyNumberFormat="1" applyFont="1" applyFill="1" applyAlignment="1" applyProtection="1">
      <alignment vertical="center" wrapText="1"/>
    </xf>
    <xf numFmtId="164" fontId="11" fillId="0" borderId="0" xfId="6" applyNumberFormat="1" applyFont="1" applyFill="1" applyAlignment="1" applyProtection="1">
      <alignment vertical="center" wrapText="1"/>
    </xf>
    <xf numFmtId="164" fontId="15" fillId="0" borderId="0" xfId="6" applyNumberFormat="1" applyFont="1" applyFill="1" applyAlignment="1" applyProtection="1">
      <alignment vertical="center" wrapText="1"/>
    </xf>
    <xf numFmtId="49" fontId="14" fillId="0" borderId="26" xfId="7" applyNumberFormat="1" applyFont="1" applyBorder="1" applyAlignment="1">
      <alignment horizontal="left" vertical="center" wrapText="1" indent="1"/>
    </xf>
    <xf numFmtId="0" fontId="22" fillId="0" borderId="27" xfId="0" applyFont="1" applyBorder="1" applyAlignment="1">
      <alignment horizontal="left" wrapText="1" indent="1"/>
    </xf>
    <xf numFmtId="0" fontId="22" fillId="0" borderId="27" xfId="6" applyFont="1" applyBorder="1" applyAlignment="1">
      <alignment horizontal="left" vertical="center" wrapText="1" indent="1"/>
    </xf>
    <xf numFmtId="49" fontId="14" fillId="0" borderId="26" xfId="0" applyNumberFormat="1" applyFont="1" applyBorder="1" applyAlignment="1">
      <alignment horizontal="left" vertical="center" wrapText="1" indent="1"/>
    </xf>
    <xf numFmtId="0" fontId="22" fillId="0" borderId="47" xfId="0" applyFont="1" applyBorder="1" applyAlignment="1">
      <alignment horizontal="left" wrapText="1" indent="1"/>
    </xf>
    <xf numFmtId="0" fontId="22" fillId="0" borderId="47" xfId="0" applyFont="1" applyBorder="1" applyAlignment="1">
      <alignment horizontal="left" vertical="center" wrapText="1" indent="1"/>
    </xf>
    <xf numFmtId="0" fontId="7" fillId="0" borderId="0" xfId="6" applyFont="1" applyFill="1" applyBorder="1" applyAlignment="1" applyProtection="1">
      <alignment horizontal="right" vertical="center"/>
    </xf>
    <xf numFmtId="0" fontId="5" fillId="0" borderId="0" xfId="6" applyFont="1" applyFill="1" applyBorder="1" applyAlignment="1" applyProtection="1">
      <alignment horizontal="center" vertical="center" wrapText="1"/>
    </xf>
    <xf numFmtId="0" fontId="9" fillId="0" borderId="0" xfId="6" applyFont="1" applyFill="1" applyBorder="1" applyAlignment="1" applyProtection="1">
      <alignment horizontal="center" vertical="center" wrapText="1"/>
    </xf>
    <xf numFmtId="164" fontId="10" fillId="0" borderId="0" xfId="6" applyNumberFormat="1" applyFont="1" applyFill="1" applyBorder="1" applyAlignment="1" applyProtection="1">
      <alignment horizontal="right" vertical="center" wrapText="1" indent="1"/>
    </xf>
    <xf numFmtId="164" fontId="14" fillId="0" borderId="0" xfId="6" applyNumberFormat="1" applyFont="1" applyFill="1" applyBorder="1" applyAlignment="1" applyProtection="1">
      <alignment horizontal="right" vertical="center" wrapText="1" indent="1"/>
      <protection locked="0"/>
    </xf>
    <xf numFmtId="164" fontId="10" fillId="0" borderId="0" xfId="6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0" xfId="6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0" xfId="6" applyNumberFormat="1" applyFont="1" applyFill="1" applyBorder="1" applyAlignment="1" applyProtection="1">
      <alignment horizontal="right" vertical="center" wrapText="1" indent="1"/>
      <protection locked="0"/>
    </xf>
    <xf numFmtId="3" fontId="8" fillId="0" borderId="0" xfId="6" applyNumberFormat="1" applyFont="1" applyFill="1" applyBorder="1" applyAlignment="1" applyProtection="1">
      <alignment horizontal="right" vertical="center" wrapText="1" indent="1"/>
      <protection locked="0"/>
    </xf>
    <xf numFmtId="0" fontId="40" fillId="0" borderId="0" xfId="6" applyFont="1" applyAlignment="1">
      <alignment horizontal="center" vertical="top" textRotation="180"/>
    </xf>
    <xf numFmtId="164" fontId="11" fillId="0" borderId="0" xfId="6" applyNumberFormat="1" applyFont="1" applyAlignment="1" applyProtection="1">
      <alignment vertical="center" wrapText="1"/>
      <protection locked="0"/>
    </xf>
    <xf numFmtId="164" fontId="7" fillId="0" borderId="23" xfId="6" applyNumberFormat="1" applyFont="1" applyBorder="1" applyAlignment="1">
      <alignment horizontal="right" vertical="center"/>
    </xf>
    <xf numFmtId="164" fontId="9" fillId="0" borderId="57" xfId="6" applyNumberFormat="1" applyFont="1" applyBorder="1" applyAlignment="1">
      <alignment horizontal="center" vertical="center"/>
    </xf>
    <xf numFmtId="164" fontId="9" fillId="0" borderId="34" xfId="6" applyNumberFormat="1" applyFont="1" applyBorder="1" applyAlignment="1">
      <alignment horizontal="center" vertical="center"/>
    </xf>
    <xf numFmtId="164" fontId="9" fillId="0" borderId="58" xfId="6" applyNumberFormat="1" applyFont="1" applyBorder="1" applyAlignment="1">
      <alignment horizontal="center" vertical="center"/>
    </xf>
    <xf numFmtId="164" fontId="9" fillId="0" borderId="34" xfId="6" applyNumberFormat="1" applyFont="1" applyBorder="1" applyAlignment="1">
      <alignment horizontal="center" vertical="center" wrapText="1"/>
    </xf>
    <xf numFmtId="164" fontId="9" fillId="0" borderId="58" xfId="6" applyNumberFormat="1" applyFont="1" applyBorder="1" applyAlignment="1">
      <alignment horizontal="center" vertical="center" wrapText="1"/>
    </xf>
    <xf numFmtId="49" fontId="43" fillId="0" borderId="59" xfId="6" applyNumberFormat="1" applyFont="1" applyBorder="1" applyAlignment="1">
      <alignment horizontal="left" vertical="center"/>
    </xf>
    <xf numFmtId="164" fontId="43" fillId="0" borderId="60" xfId="6" applyNumberFormat="1" applyFont="1" applyBorder="1" applyAlignment="1">
      <alignment horizontal="right" vertical="center" indent="2"/>
    </xf>
    <xf numFmtId="164" fontId="43" fillId="0" borderId="60" xfId="6" applyNumberFormat="1" applyFont="1" applyBorder="1" applyAlignment="1" applyProtection="1">
      <alignment horizontal="right" vertical="center" wrapText="1" indent="2"/>
      <protection locked="0"/>
    </xf>
    <xf numFmtId="164" fontId="43" fillId="0" borderId="43" xfId="6" applyNumberFormat="1" applyFont="1" applyBorder="1" applyAlignment="1" applyProtection="1">
      <alignment horizontal="right" vertical="center" wrapText="1" indent="2"/>
      <protection locked="0"/>
    </xf>
    <xf numFmtId="49" fontId="44" fillId="0" borderId="45" xfId="6" quotePrefix="1" applyNumberFormat="1" applyFont="1" applyBorder="1" applyAlignment="1">
      <alignment horizontal="left" vertical="center"/>
    </xf>
    <xf numFmtId="164" fontId="44" fillId="0" borderId="36" xfId="6" applyNumberFormat="1" applyFont="1" applyBorder="1" applyAlignment="1">
      <alignment horizontal="right" vertical="center" indent="2"/>
    </xf>
    <xf numFmtId="164" fontId="44" fillId="0" borderId="36" xfId="6" applyNumberFormat="1" applyFont="1" applyBorder="1" applyAlignment="1" applyProtection="1">
      <alignment horizontal="right" vertical="center" wrapText="1" indent="2"/>
      <protection locked="0"/>
    </xf>
    <xf numFmtId="49" fontId="43" fillId="0" borderId="45" xfId="6" applyNumberFormat="1" applyFont="1" applyBorder="1" applyAlignment="1">
      <alignment horizontal="left" vertical="center"/>
    </xf>
    <xf numFmtId="164" fontId="43" fillId="0" borderId="36" xfId="6" applyNumberFormat="1" applyFont="1" applyBorder="1" applyAlignment="1">
      <alignment horizontal="right" vertical="center" indent="2"/>
    </xf>
    <xf numFmtId="164" fontId="43" fillId="0" borderId="36" xfId="6" applyNumberFormat="1" applyFont="1" applyBorder="1" applyAlignment="1" applyProtection="1">
      <alignment horizontal="right" vertical="center" wrapText="1" indent="2"/>
      <protection locked="0"/>
    </xf>
    <xf numFmtId="49" fontId="25" fillId="0" borderId="1" xfId="6" applyNumberFormat="1" applyFont="1" applyBorder="1" applyAlignment="1" applyProtection="1">
      <alignment horizontal="left" vertical="center"/>
      <protection locked="0"/>
    </xf>
    <xf numFmtId="164" fontId="25" fillId="0" borderId="34" xfId="6" applyNumberFormat="1" applyFont="1" applyBorder="1" applyAlignment="1">
      <alignment horizontal="right" vertical="center" indent="2"/>
    </xf>
    <xf numFmtId="164" fontId="25" fillId="0" borderId="34" xfId="6" applyNumberFormat="1" applyFont="1" applyBorder="1" applyAlignment="1">
      <alignment horizontal="right" vertical="center" wrapText="1" indent="2"/>
    </xf>
    <xf numFmtId="49" fontId="43" fillId="0" borderId="12" xfId="6" applyNumberFormat="1" applyFont="1" applyBorder="1" applyAlignment="1">
      <alignment horizontal="left" vertical="center"/>
    </xf>
    <xf numFmtId="49" fontId="43" fillId="0" borderId="8" xfId="6" applyNumberFormat="1" applyFont="1" applyBorder="1" applyAlignment="1">
      <alignment horizontal="left" vertical="center"/>
    </xf>
    <xf numFmtId="49" fontId="43" fillId="0" borderId="26" xfId="6" applyNumberFormat="1" applyFont="1" applyBorder="1" applyAlignment="1" applyProtection="1">
      <alignment horizontal="left" vertical="center"/>
      <protection locked="0"/>
    </xf>
    <xf numFmtId="164" fontId="43" fillId="0" borderId="61" xfId="6" applyNumberFormat="1" applyFont="1" applyBorder="1" applyAlignment="1" applyProtection="1">
      <alignment horizontal="right" vertical="center" wrapText="1" indent="2"/>
      <protection locked="0"/>
    </xf>
    <xf numFmtId="164" fontId="43" fillId="0" borderId="62" xfId="6" applyNumberFormat="1" applyFont="1" applyBorder="1" applyAlignment="1" applyProtection="1">
      <alignment horizontal="right" vertical="center" wrapText="1" indent="2"/>
      <protection locked="0"/>
    </xf>
    <xf numFmtId="166" fontId="25" fillId="0" borderId="34" xfId="6" applyNumberFormat="1" applyFont="1" applyBorder="1" applyAlignment="1">
      <alignment horizontal="left" vertical="center" wrapText="1"/>
    </xf>
    <xf numFmtId="164" fontId="20" fillId="0" borderId="23" xfId="7" applyNumberFormat="1" applyFont="1" applyFill="1" applyBorder="1" applyAlignment="1" applyProtection="1">
      <alignment horizontal="left" vertical="center"/>
    </xf>
    <xf numFmtId="164" fontId="6" fillId="0" borderId="0" xfId="7" applyNumberFormat="1" applyFont="1" applyFill="1" applyBorder="1" applyAlignment="1" applyProtection="1">
      <alignment horizontal="center" vertical="center"/>
    </xf>
    <xf numFmtId="164" fontId="20" fillId="0" borderId="23" xfId="7" applyNumberFormat="1" applyFont="1" applyFill="1" applyBorder="1" applyAlignment="1" applyProtection="1">
      <alignment horizontal="left"/>
    </xf>
    <xf numFmtId="0" fontId="24" fillId="0" borderId="0" xfId="7" applyFont="1" applyFill="1" applyAlignment="1" applyProtection="1">
      <alignment horizontal="center"/>
    </xf>
    <xf numFmtId="164" fontId="25" fillId="0" borderId="60" xfId="6" applyNumberFormat="1" applyFont="1" applyFill="1" applyBorder="1" applyAlignment="1" applyProtection="1">
      <alignment horizontal="center" vertical="center" wrapText="1"/>
    </xf>
    <xf numFmtId="164" fontId="25" fillId="0" borderId="58" xfId="6" applyNumberFormat="1" applyFont="1" applyFill="1" applyBorder="1" applyAlignment="1" applyProtection="1">
      <alignment horizontal="center" vertical="center" wrapText="1"/>
    </xf>
    <xf numFmtId="164" fontId="28" fillId="0" borderId="49" xfId="6" applyNumberFormat="1" applyFont="1" applyFill="1" applyBorder="1" applyAlignment="1" applyProtection="1">
      <alignment horizontal="center" vertical="center" wrapText="1"/>
    </xf>
    <xf numFmtId="164" fontId="25" fillId="0" borderId="43" xfId="6" applyNumberFormat="1" applyFont="1" applyFill="1" applyBorder="1" applyAlignment="1" applyProtection="1">
      <alignment horizontal="center" vertical="center" wrapText="1"/>
    </xf>
    <xf numFmtId="164" fontId="25" fillId="0" borderId="62" xfId="6" applyNumberFormat="1" applyFont="1" applyFill="1" applyBorder="1" applyAlignment="1" applyProtection="1">
      <alignment horizontal="center" vertical="center" wrapText="1"/>
    </xf>
    <xf numFmtId="164" fontId="6" fillId="0" borderId="0" xfId="6" applyNumberFormat="1" applyFont="1" applyFill="1" applyAlignment="1" applyProtection="1">
      <alignment horizontal="center" vertical="center" wrapText="1"/>
    </xf>
    <xf numFmtId="0" fontId="5" fillId="0" borderId="63" xfId="6" applyFont="1" applyFill="1" applyBorder="1" applyAlignment="1" applyProtection="1">
      <alignment horizontal="center" vertical="center" wrapText="1"/>
    </xf>
    <xf numFmtId="0" fontId="5" fillId="0" borderId="19" xfId="6" applyFont="1" applyFill="1" applyBorder="1" applyAlignment="1" applyProtection="1">
      <alignment horizontal="center" vertical="center" wrapText="1"/>
    </xf>
    <xf numFmtId="0" fontId="5" fillId="0" borderId="17" xfId="6" applyFont="1" applyFill="1" applyBorder="1" applyAlignment="1" applyProtection="1">
      <alignment horizontal="center" vertical="center" wrapText="1"/>
    </xf>
    <xf numFmtId="0" fontId="9" fillId="0" borderId="60" xfId="6" applyFont="1" applyFill="1" applyBorder="1" applyAlignment="1" applyProtection="1">
      <alignment horizontal="center" vertical="center" wrapText="1"/>
    </xf>
    <xf numFmtId="0" fontId="9" fillId="0" borderId="58" xfId="6" applyFont="1" applyFill="1" applyBorder="1" applyAlignment="1" applyProtection="1">
      <alignment horizontal="center" vertical="center" wrapText="1"/>
    </xf>
    <xf numFmtId="164" fontId="5" fillId="0" borderId="1" xfId="6" applyNumberFormat="1" applyFont="1" applyFill="1" applyBorder="1" applyAlignment="1" applyProtection="1">
      <alignment horizontal="center" vertical="center" wrapText="1"/>
    </xf>
    <xf numFmtId="164" fontId="5" fillId="0" borderId="19" xfId="6" applyNumberFormat="1" applyFont="1" applyFill="1" applyBorder="1" applyAlignment="1" applyProtection="1">
      <alignment horizontal="center" vertical="center" wrapText="1"/>
    </xf>
    <xf numFmtId="164" fontId="5" fillId="0" borderId="64" xfId="6" applyNumberFormat="1" applyFont="1" applyFill="1" applyBorder="1" applyAlignment="1" applyProtection="1">
      <alignment horizontal="center" vertical="center" wrapText="1"/>
    </xf>
    <xf numFmtId="164" fontId="5" fillId="0" borderId="49" xfId="6" applyNumberFormat="1" applyFont="1" applyFill="1" applyBorder="1" applyAlignment="1" applyProtection="1">
      <alignment horizontal="center" vertical="center" wrapText="1"/>
    </xf>
    <xf numFmtId="164" fontId="5" fillId="0" borderId="50" xfId="6" applyNumberFormat="1" applyFont="1" applyFill="1" applyBorder="1" applyAlignment="1" applyProtection="1">
      <alignment horizontal="center" vertical="center" wrapText="1"/>
    </xf>
    <xf numFmtId="164" fontId="5" fillId="0" borderId="57" xfId="6" applyNumberFormat="1" applyFont="1" applyFill="1" applyBorder="1" applyAlignment="1" applyProtection="1">
      <alignment horizontal="center" vertical="center" wrapText="1"/>
    </xf>
    <xf numFmtId="164" fontId="5" fillId="0" borderId="23" xfId="6" applyNumberFormat="1" applyFont="1" applyFill="1" applyBorder="1" applyAlignment="1" applyProtection="1">
      <alignment horizontal="center" vertical="center" wrapText="1"/>
    </xf>
    <xf numFmtId="164" fontId="5" fillId="0" borderId="51" xfId="6" applyNumberFormat="1" applyFont="1" applyFill="1" applyBorder="1" applyAlignment="1" applyProtection="1">
      <alignment horizontal="center" vertical="center" wrapText="1"/>
    </xf>
    <xf numFmtId="0" fontId="24" fillId="0" borderId="0" xfId="10" applyFont="1" applyFill="1" applyAlignment="1" applyProtection="1">
      <alignment horizontal="center" wrapText="1"/>
    </xf>
    <xf numFmtId="0" fontId="24" fillId="0" borderId="0" xfId="10" applyFont="1" applyFill="1" applyAlignment="1" applyProtection="1">
      <alignment horizontal="center"/>
    </xf>
    <xf numFmtId="0" fontId="29" fillId="0" borderId="63" xfId="10" applyFont="1" applyFill="1" applyBorder="1" applyAlignment="1" applyProtection="1">
      <alignment horizontal="left" vertical="center" indent="1"/>
    </xf>
    <xf numFmtId="0" fontId="29" fillId="0" borderId="19" xfId="10" applyFont="1" applyFill="1" applyBorder="1" applyAlignment="1" applyProtection="1">
      <alignment horizontal="left" vertical="center" indent="1"/>
    </xf>
    <xf numFmtId="0" fontId="29" fillId="0" borderId="17" xfId="10" applyFont="1" applyFill="1" applyBorder="1" applyAlignment="1" applyProtection="1">
      <alignment horizontal="left" vertical="center" indent="1"/>
    </xf>
    <xf numFmtId="0" fontId="32" fillId="0" borderId="65" xfId="9" applyFont="1" applyBorder="1" applyAlignment="1">
      <alignment horizontal="center"/>
    </xf>
    <xf numFmtId="0" fontId="32" fillId="0" borderId="66" xfId="9" applyFont="1" applyBorder="1" applyAlignment="1">
      <alignment horizontal="center"/>
    </xf>
    <xf numFmtId="14" fontId="32" fillId="0" borderId="46" xfId="9" applyNumberFormat="1" applyFont="1" applyBorder="1" applyAlignment="1">
      <alignment horizontal="center"/>
    </xf>
    <xf numFmtId="0" fontId="32" fillId="0" borderId="46" xfId="9" applyFont="1" applyBorder="1" applyAlignment="1">
      <alignment horizontal="center"/>
    </xf>
    <xf numFmtId="0" fontId="32" fillId="0" borderId="33" xfId="9" applyFont="1" applyBorder="1" applyAlignment="1">
      <alignment horizontal="center"/>
    </xf>
    <xf numFmtId="0" fontId="32" fillId="0" borderId="24" xfId="8" applyFont="1" applyBorder="1" applyAlignment="1">
      <alignment horizontal="center" vertical="center" wrapText="1"/>
    </xf>
    <xf numFmtId="0" fontId="32" fillId="0" borderId="21" xfId="8" applyFont="1" applyBorder="1" applyAlignment="1">
      <alignment horizontal="center" vertical="center" wrapText="1"/>
    </xf>
    <xf numFmtId="0" fontId="32" fillId="0" borderId="12" xfId="8" applyFont="1" applyBorder="1" applyAlignment="1">
      <alignment horizontal="center" vertical="center" wrapText="1"/>
    </xf>
    <xf numFmtId="0" fontId="24" fillId="0" borderId="0" xfId="7" applyFont="1" applyFill="1" applyAlignment="1" applyProtection="1">
      <alignment horizontal="center" wrapText="1"/>
    </xf>
    <xf numFmtId="0" fontId="12" fillId="0" borderId="0" xfId="7" applyFont="1" applyFill="1" applyBorder="1" applyAlignment="1" applyProtection="1">
      <alignment horizontal="left" vertical="center" wrapText="1"/>
    </xf>
    <xf numFmtId="164" fontId="30" fillId="0" borderId="0" xfId="6" applyNumberFormat="1" applyFont="1" applyAlignment="1" applyProtection="1">
      <alignment horizontal="left" vertical="center" wrapText="1"/>
      <protection locked="0"/>
    </xf>
    <xf numFmtId="164" fontId="1" fillId="0" borderId="0" xfId="6" applyNumberFormat="1" applyAlignment="1" applyProtection="1">
      <alignment horizontal="left" vertical="center" wrapText="1"/>
      <protection locked="0"/>
    </xf>
    <xf numFmtId="166" fontId="45" fillId="0" borderId="49" xfId="6" applyNumberFormat="1" applyFont="1" applyBorder="1" applyAlignment="1" applyProtection="1">
      <alignment horizontal="left" vertical="center" wrapText="1"/>
      <protection locked="0"/>
    </xf>
    <xf numFmtId="164" fontId="8" fillId="0" borderId="64" xfId="6" applyNumberFormat="1" applyFont="1" applyBorder="1" applyAlignment="1">
      <alignment horizontal="center" vertical="center"/>
    </xf>
    <xf numFmtId="164" fontId="8" fillId="0" borderId="37" xfId="6" applyNumberFormat="1" applyFont="1" applyBorder="1" applyAlignment="1">
      <alignment horizontal="center" vertical="center"/>
    </xf>
    <xf numFmtId="164" fontId="8" fillId="0" borderId="57" xfId="6" applyNumberFormat="1" applyFont="1" applyBorder="1" applyAlignment="1">
      <alignment horizontal="center" vertical="center"/>
    </xf>
    <xf numFmtId="164" fontId="26" fillId="0" borderId="64" xfId="6" applyNumberFormat="1" applyFont="1" applyBorder="1" applyAlignment="1">
      <alignment horizontal="center" vertical="center" wrapText="1"/>
    </xf>
    <xf numFmtId="164" fontId="26" fillId="0" borderId="49" xfId="6" applyNumberFormat="1" applyFont="1" applyBorder="1" applyAlignment="1">
      <alignment horizontal="center" vertical="center" wrapText="1"/>
    </xf>
    <xf numFmtId="0" fontId="1" fillId="0" borderId="50" xfId="6" applyBorder="1" applyAlignment="1">
      <alignment horizontal="center" vertical="center" wrapText="1"/>
    </xf>
    <xf numFmtId="164" fontId="8" fillId="0" borderId="60" xfId="6" applyNumberFormat="1" applyFont="1" applyBorder="1" applyAlignment="1">
      <alignment horizontal="center" vertical="center" wrapText="1"/>
    </xf>
    <xf numFmtId="164" fontId="8" fillId="0" borderId="39" xfId="6" applyNumberFormat="1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164" fontId="8" fillId="0" borderId="1" xfId="6" applyNumberFormat="1" applyFont="1" applyBorder="1" applyAlignment="1">
      <alignment horizontal="center" vertical="center" wrapText="1"/>
    </xf>
    <xf numFmtId="0" fontId="1" fillId="0" borderId="19" xfId="6" applyBorder="1" applyAlignment="1">
      <alignment horizontal="center" vertical="center" wrapText="1"/>
    </xf>
    <xf numFmtId="0" fontId="1" fillId="0" borderId="17" xfId="6" applyBorder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</cellXfs>
  <cellStyles count="11">
    <cellStyle name="Ezres" xfId="1" builtinId="3"/>
    <cellStyle name="Ezres 2" xfId="2"/>
    <cellStyle name="Ezres 3" xfId="3"/>
    <cellStyle name="Hiperhivatkozás" xfId="4"/>
    <cellStyle name="Már látott hiperhivatkozás" xfId="5"/>
    <cellStyle name="Normál" xfId="0" builtinId="0"/>
    <cellStyle name="Normál 2" xfId="6"/>
    <cellStyle name="Normál_KVRENMUNKA" xfId="7"/>
    <cellStyle name="Normál_Létszám(15. tábla) 2" xfId="8"/>
    <cellStyle name="Normál_Létszámtábla. (2) 2" xfId="9"/>
    <cellStyle name="Normál_SEGEDLETEK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kumentumok/SkyDrive/Dokumentumok/Munkahelyi%20dokumentumok/Analitika,%20NYOMTATV&#193;NY/ERVIK%20CD/2017/Terv_Z&#225;rsz_CD_TKT/szabaly/KVIHAT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RV_ZARSZ_ONKRM\Tartalom\&#214;NKORM&#193;NYZAT\EXCEL\KVIREN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sz.mell."/>
      <sheetName val="2.1.sz.mell  "/>
      <sheetName val="2.2.sz.mell  "/>
      <sheetName val="3. sz. mell "/>
      <sheetName val="4. sz. mell "/>
      <sheetName val="5. sz. mell.  "/>
      <sheetName val="6. sz. mell."/>
      <sheetName val="7. sz. mell."/>
      <sheetName val="8. sz. mell. "/>
      <sheetName val="9. sz. mell"/>
      <sheetName val="10. sz. mell"/>
      <sheetName val="11.sz.mell"/>
      <sheetName val="1. sz tájékoztató tábla"/>
      <sheetName val="2.sz tájékoztató t."/>
      <sheetName val="3. sz tájékoztató k"/>
      <sheetName val="4. sz. tájékoztató k."/>
      <sheetName val="5. sz tájékoztató k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F7" t="str">
            <v>Forintban!</v>
          </cell>
        </row>
      </sheetData>
      <sheetData sheetId="12">
        <row r="3">
          <cell r="E3" t="str">
            <v>Forintban!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RTALOMJEGYZÉK"/>
      <sheetName val="ALAPADATOK"/>
      <sheetName val="KV_ÖSSZEFÜGGÉSEK"/>
      <sheetName val="KV_1.1.sz.mell."/>
      <sheetName val="KV_1.2.sz.mell."/>
      <sheetName val="KV_1.3.sz.mell."/>
      <sheetName val="KV_1.4.sz.mell."/>
      <sheetName val="KV_2.1.sz.mell."/>
      <sheetName val="KV_2.2.sz.mell."/>
      <sheetName val="KV_ELLENŐRZÉS"/>
      <sheetName val="KV_3.sz.mell."/>
      <sheetName val="KV_4.sz.mell."/>
      <sheetName val="KV_5.sz.mell."/>
      <sheetName val="KV_6.sz.mell."/>
      <sheetName val="KV_7.sz.mell."/>
      <sheetName val="KV_8.sz.mell."/>
      <sheetName val="KV_9.1.sz.mell"/>
      <sheetName val="KV_9.1.1.sz.mell"/>
      <sheetName val="KV_9.1.2.sz.mell."/>
      <sheetName val="KV_9.1.3.sz.mell"/>
      <sheetName val="KV_9.2.sz.mell"/>
      <sheetName val="KV_9.2.1.sz.mell"/>
      <sheetName val="KV_9.2.2.sz.mell"/>
      <sheetName val="KV_9.2.3.sz.mell"/>
      <sheetName val="KV_9.3.sz.mell"/>
      <sheetName val="KV_9.3.1.sz.mell"/>
      <sheetName val="KV_9.3.2.sz.mell"/>
      <sheetName val="KV_9.3.3.sz.mell"/>
      <sheetName val="KV_9.4.sz.mell"/>
      <sheetName val="KV_9.4.1.sz.mell"/>
      <sheetName val="KV_9.4.2.sz.mell"/>
      <sheetName val="KV_9.4.3.sz.mell"/>
      <sheetName val="KV_9.5.sz.mell"/>
      <sheetName val="KV_9.5.1.sz.mell"/>
      <sheetName val="KV_9.5.2.sz.mell"/>
      <sheetName val="KV_9.5.3.sz.mell"/>
      <sheetName val="KV_9.6.sz.mell"/>
      <sheetName val="KV_9.6.1.sz.mell"/>
      <sheetName val="KV_9.6.2.sz.mell"/>
      <sheetName val="KV_9.6.3.sz.mell"/>
      <sheetName val="KV_9.7.sz.mell"/>
      <sheetName val="KV_9.7.1.sz.mell"/>
      <sheetName val="KV_9.7.2.sz.mell"/>
      <sheetName val="KV_9.7.3.sz.mell"/>
      <sheetName val="KV_9.8.sz.mell"/>
      <sheetName val="KV_9.8.1.sz.mell"/>
      <sheetName val="KV_9.8.2.sz.mell"/>
      <sheetName val="KV_9.8.3.sz.mell"/>
      <sheetName val="KV_9.9.sz.mell"/>
      <sheetName val="KV_9.9.1.sz.mell"/>
      <sheetName val="KV_9.9.2.sz.mell"/>
      <sheetName val="KV_9.9.3.sz.mell"/>
      <sheetName val="KV_9.10.sz.mell"/>
      <sheetName val="KV_9.10.1.sz.mell"/>
      <sheetName val="KV_9.10.2.sz.mell"/>
      <sheetName val="KV_9.10.3.sz.mell"/>
      <sheetName val="KV_9.11.sz.mell"/>
      <sheetName val="KV_9.11.1.sz.mell"/>
      <sheetName val="KV_9.11.2.sz.mell"/>
      <sheetName val="KV_9.11.3.sz.mell"/>
      <sheetName val="KV_9.12.sz.mell"/>
      <sheetName val="KV_9.12.1.sz.mell"/>
      <sheetName val="KV_9.12.2.sz.mell"/>
      <sheetName val="KV_9.12.3.sz.mell"/>
      <sheetName val="KV_10.sz.mell"/>
      <sheetName val="KV_1.sz.tájékoztató_t."/>
      <sheetName val="KV_2.sz.tájékoztató_t."/>
      <sheetName val="KV_3.sz.tájékoztató_t."/>
      <sheetName val="KV_4.sz.tájékoztató_t."/>
      <sheetName val="KV_5.sz.tájékoztató_t"/>
      <sheetName val="KV_6.sz.tájékoztató_t."/>
      <sheetName val="KV_7.sz.tájékoztató_t."/>
    </sheetNames>
    <sheetDataSet>
      <sheetData sheetId="0" refreshError="1">
        <row r="1">
          <cell r="A1">
            <v>2020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128"/>
  <sheetViews>
    <sheetView tabSelected="1" view="pageBreakPreview" zoomScale="130" zoomScaleNormal="120" zoomScaleSheetLayoutView="130" workbookViewId="0">
      <selection activeCell="C11" sqref="C11"/>
    </sheetView>
  </sheetViews>
  <sheetFormatPr defaultRowHeight="15.75"/>
  <cols>
    <col min="1" max="1" width="8.140625" style="127" customWidth="1"/>
    <col min="2" max="2" width="78.5703125" style="127" customWidth="1"/>
    <col min="3" max="3" width="18.5703125" style="128" customWidth="1"/>
    <col min="4" max="7" width="18.5703125" style="128" hidden="1" customWidth="1"/>
    <col min="8" max="8" width="7.7109375" style="68" customWidth="1"/>
    <col min="9" max="16384" width="9.140625" style="68"/>
  </cols>
  <sheetData>
    <row r="1" spans="1:7" ht="15.95" customHeight="1">
      <c r="A1" s="386" t="s">
        <v>107</v>
      </c>
      <c r="B1" s="386"/>
      <c r="C1" s="386"/>
      <c r="D1" s="210"/>
      <c r="E1" s="210"/>
      <c r="F1" s="210"/>
      <c r="G1" s="210"/>
    </row>
    <row r="2" spans="1:7" ht="15.95" customHeight="1" thickBot="1">
      <c r="A2" s="385" t="s">
        <v>108</v>
      </c>
      <c r="B2" s="385"/>
      <c r="C2" s="69" t="s">
        <v>376</v>
      </c>
      <c r="D2" s="69" t="s">
        <v>109</v>
      </c>
      <c r="E2" s="69" t="s">
        <v>109</v>
      </c>
      <c r="F2" s="69" t="s">
        <v>109</v>
      </c>
      <c r="G2" s="69" t="s">
        <v>109</v>
      </c>
    </row>
    <row r="3" spans="1:7" ht="38.1" customHeight="1" thickBot="1">
      <c r="A3" s="70" t="s">
        <v>110</v>
      </c>
      <c r="B3" s="71" t="s">
        <v>111</v>
      </c>
      <c r="C3" s="72" t="s">
        <v>445</v>
      </c>
      <c r="D3" s="72" t="s">
        <v>345</v>
      </c>
      <c r="E3" s="72" t="s">
        <v>346</v>
      </c>
      <c r="F3" s="72" t="s">
        <v>347</v>
      </c>
      <c r="G3" s="72" t="s">
        <v>346</v>
      </c>
    </row>
    <row r="4" spans="1:7" s="76" customFormat="1" ht="12" customHeight="1" thickBot="1">
      <c r="A4" s="73">
        <v>1</v>
      </c>
      <c r="B4" s="74">
        <v>2</v>
      </c>
      <c r="C4" s="75">
        <v>3</v>
      </c>
      <c r="D4" s="75">
        <v>3</v>
      </c>
      <c r="E4" s="75">
        <v>3</v>
      </c>
      <c r="F4" s="75">
        <v>3</v>
      </c>
      <c r="G4" s="75">
        <v>3</v>
      </c>
    </row>
    <row r="5" spans="1:7" s="79" customFormat="1" ht="12" customHeight="1" thickBot="1">
      <c r="A5" s="77" t="s">
        <v>4</v>
      </c>
      <c r="B5" s="78" t="s">
        <v>357</v>
      </c>
      <c r="C5" s="58"/>
      <c r="D5" s="58" t="e">
        <f>+#REF!+#REF!+#REF!+#REF!+#REF!+#REF!</f>
        <v>#REF!</v>
      </c>
      <c r="E5" s="58" t="e">
        <f>+#REF!+#REF!+#REF!+#REF!+#REF!+#REF!</f>
        <v>#REF!</v>
      </c>
      <c r="F5" s="58" t="e">
        <f>+#REF!+#REF!+#REF!+#REF!+#REF!+#REF!</f>
        <v>#REF!</v>
      </c>
      <c r="G5" s="58" t="e">
        <f>+#REF!+#REF!+#REF!+#REF!+#REF!+#REF!</f>
        <v>#REF!</v>
      </c>
    </row>
    <row r="6" spans="1:7" s="79" customFormat="1" ht="12" customHeight="1" thickBot="1">
      <c r="A6" s="77" t="s">
        <v>10</v>
      </c>
      <c r="B6" s="88" t="s">
        <v>112</v>
      </c>
      <c r="C6" s="58">
        <f>+C7+C8+C9+C10+C11</f>
        <v>170606000</v>
      </c>
      <c r="D6" s="58">
        <f>+D7+D8+D9+D10+D11</f>
        <v>0</v>
      </c>
      <c r="E6" s="58">
        <f>+E7+E8+E9+E10+E11</f>
        <v>0</v>
      </c>
      <c r="F6" s="58">
        <f>+F7+F8+F9+F10+F11</f>
        <v>0</v>
      </c>
      <c r="G6" s="58">
        <f>+G7+G8+G9+G10+G11</f>
        <v>0</v>
      </c>
    </row>
    <row r="7" spans="1:7" s="79" customFormat="1" ht="12" customHeight="1">
      <c r="A7" s="80" t="s">
        <v>12</v>
      </c>
      <c r="B7" s="81" t="s">
        <v>13</v>
      </c>
      <c r="C7" s="82">
        <f>'1.2.sz.mell.'!C7+'1.3.sz.mell.'!C7+'1.4.sz.mell.'!C7</f>
        <v>0</v>
      </c>
      <c r="D7" s="82">
        <f>'1.2.sz.mell.'!H7+'1.3.sz.mell.'!H7+'1.4.sz.mell.'!H7</f>
        <v>0</v>
      </c>
      <c r="E7" s="82">
        <f>'1.2.sz.mell.'!I7+'1.3.sz.mell.'!I7+'1.4.sz.mell.'!I7</f>
        <v>0</v>
      </c>
      <c r="F7" s="82">
        <f>'1.2.sz.mell.'!J7+'1.3.sz.mell.'!J7+'1.4.sz.mell.'!J7</f>
        <v>0</v>
      </c>
      <c r="G7" s="82">
        <f>'1.2.sz.mell.'!K7+'1.3.sz.mell.'!K7+'1.4.sz.mell.'!K7</f>
        <v>0</v>
      </c>
    </row>
    <row r="8" spans="1:7" s="79" customFormat="1" ht="12" customHeight="1">
      <c r="A8" s="83" t="s">
        <v>14</v>
      </c>
      <c r="B8" s="84" t="s">
        <v>113</v>
      </c>
      <c r="C8" s="85">
        <f>'1.2.sz.mell.'!C8+'1.3.sz.mell.'!C8+'1.4.sz.mell.'!C8</f>
        <v>0</v>
      </c>
      <c r="D8" s="85">
        <f>'1.2.sz.mell.'!H8+'1.3.sz.mell.'!H8+'1.4.sz.mell.'!H8</f>
        <v>0</v>
      </c>
      <c r="E8" s="85">
        <f>'1.2.sz.mell.'!I8+'1.3.sz.mell.'!I8+'1.4.sz.mell.'!I8</f>
        <v>0</v>
      </c>
      <c r="F8" s="85">
        <f>'1.2.sz.mell.'!J8+'1.3.sz.mell.'!J8+'1.4.sz.mell.'!J8</f>
        <v>0</v>
      </c>
      <c r="G8" s="85">
        <f>'1.2.sz.mell.'!K8+'1.3.sz.mell.'!K8+'1.4.sz.mell.'!K8</f>
        <v>0</v>
      </c>
    </row>
    <row r="9" spans="1:7" s="79" customFormat="1" ht="12" customHeight="1">
      <c r="A9" s="83" t="s">
        <v>16</v>
      </c>
      <c r="B9" s="84" t="s">
        <v>114</v>
      </c>
      <c r="C9" s="85">
        <f>'1.2.sz.mell.'!C9+'1.3.sz.mell.'!C9+'1.4.sz.mell.'!C9</f>
        <v>0</v>
      </c>
      <c r="D9" s="85">
        <f>'1.2.sz.mell.'!H9+'1.3.sz.mell.'!H9+'1.4.sz.mell.'!H9</f>
        <v>0</v>
      </c>
      <c r="E9" s="85">
        <f>'1.2.sz.mell.'!I9+'1.3.sz.mell.'!I9+'1.4.sz.mell.'!I9</f>
        <v>0</v>
      </c>
      <c r="F9" s="85">
        <f>'1.2.sz.mell.'!J9+'1.3.sz.mell.'!J9+'1.4.sz.mell.'!J9</f>
        <v>0</v>
      </c>
      <c r="G9" s="85">
        <f>'1.2.sz.mell.'!K9+'1.3.sz.mell.'!K9+'1.4.sz.mell.'!K9</f>
        <v>0</v>
      </c>
    </row>
    <row r="10" spans="1:7" s="79" customFormat="1" ht="12" customHeight="1">
      <c r="A10" s="83" t="s">
        <v>18</v>
      </c>
      <c r="B10" s="84" t="s">
        <v>115</v>
      </c>
      <c r="C10" s="85">
        <f>'1.2.sz.mell.'!C10+'1.3.sz.mell.'!C10+'1.4.sz.mell.'!C10</f>
        <v>0</v>
      </c>
      <c r="D10" s="85">
        <f>'1.2.sz.mell.'!H10+'1.3.sz.mell.'!H10+'1.4.sz.mell.'!H10</f>
        <v>0</v>
      </c>
      <c r="E10" s="85">
        <f>'1.2.sz.mell.'!I10+'1.3.sz.mell.'!I10+'1.4.sz.mell.'!I10</f>
        <v>0</v>
      </c>
      <c r="F10" s="85">
        <f>'1.2.sz.mell.'!J10+'1.3.sz.mell.'!J10+'1.4.sz.mell.'!J10</f>
        <v>0</v>
      </c>
      <c r="G10" s="85">
        <f>'1.2.sz.mell.'!K10+'1.3.sz.mell.'!K10+'1.4.sz.mell.'!K10</f>
        <v>0</v>
      </c>
    </row>
    <row r="11" spans="1:7" s="79" customFormat="1" ht="12" customHeight="1">
      <c r="A11" s="83" t="s">
        <v>116</v>
      </c>
      <c r="B11" s="84" t="s">
        <v>117</v>
      </c>
      <c r="C11" s="85">
        <f>'1.2.sz.mell.'!C11+'1.3.sz.mell.'!C11+'1.4.sz.mell.'!C11</f>
        <v>170606000</v>
      </c>
      <c r="D11" s="85">
        <f>'1.2.sz.mell.'!H11+'1.3.sz.mell.'!H11+'1.4.sz.mell.'!H11</f>
        <v>0</v>
      </c>
      <c r="E11" s="85">
        <f>'1.2.sz.mell.'!I11+'1.3.sz.mell.'!I11+'1.4.sz.mell.'!I11</f>
        <v>0</v>
      </c>
      <c r="F11" s="85">
        <f>'1.2.sz.mell.'!J11+'1.3.sz.mell.'!J11+'1.4.sz.mell.'!J11</f>
        <v>0</v>
      </c>
      <c r="G11" s="85">
        <f>'1.2.sz.mell.'!K11+'1.3.sz.mell.'!K11+'1.4.sz.mell.'!K11</f>
        <v>0</v>
      </c>
    </row>
    <row r="12" spans="1:7" s="79" customFormat="1" ht="12" customHeight="1" thickBot="1">
      <c r="A12" s="86" t="s">
        <v>118</v>
      </c>
      <c r="B12" s="87" t="s">
        <v>119</v>
      </c>
      <c r="C12" s="89">
        <f>'1.2.sz.mell.'!C12+'1.3.sz.mell.'!C12+'1.4.sz.mell.'!C12</f>
        <v>0</v>
      </c>
      <c r="D12" s="89">
        <f>'1.2.sz.mell.'!H12+'1.3.sz.mell.'!H12+'1.4.sz.mell.'!H12</f>
        <v>0</v>
      </c>
      <c r="E12" s="89">
        <f>'1.2.sz.mell.'!I12+'1.3.sz.mell.'!I12+'1.4.sz.mell.'!I12</f>
        <v>0</v>
      </c>
      <c r="F12" s="89">
        <f>'1.2.sz.mell.'!J12+'1.3.sz.mell.'!J12+'1.4.sz.mell.'!J12</f>
        <v>0</v>
      </c>
      <c r="G12" s="89">
        <f>'1.2.sz.mell.'!K12+'1.3.sz.mell.'!K12+'1.4.sz.mell.'!K12</f>
        <v>0</v>
      </c>
    </row>
    <row r="13" spans="1:7" s="79" customFormat="1" ht="12" customHeight="1" thickBot="1">
      <c r="A13" s="77" t="s">
        <v>20</v>
      </c>
      <c r="B13" s="78" t="s">
        <v>120</v>
      </c>
      <c r="C13" s="58">
        <f>+C14+C15+C16+C17+C18</f>
        <v>0</v>
      </c>
      <c r="D13" s="58">
        <f>+D14+D15+D16+D17+D18</f>
        <v>0</v>
      </c>
      <c r="E13" s="58">
        <f>+E14+E15+E16+E17+E18</f>
        <v>0</v>
      </c>
      <c r="F13" s="58">
        <f>+F14+F15+F16+F17+F18</f>
        <v>0</v>
      </c>
      <c r="G13" s="58">
        <f>+G14+G15+G16+G17+G18</f>
        <v>0</v>
      </c>
    </row>
    <row r="14" spans="1:7" s="79" customFormat="1" ht="12" customHeight="1">
      <c r="A14" s="80" t="s">
        <v>121</v>
      </c>
      <c r="B14" s="81" t="s">
        <v>122</v>
      </c>
      <c r="C14" s="82">
        <f>'1.2.sz.mell.'!C14+'1.3.sz.mell.'!C14+'1.4.sz.mell.'!C14</f>
        <v>0</v>
      </c>
      <c r="D14" s="82">
        <f>'1.2.sz.mell.'!H14+'1.3.sz.mell.'!H14+'1.4.sz.mell.'!H14</f>
        <v>0</v>
      </c>
      <c r="E14" s="82">
        <f>'1.2.sz.mell.'!I14+'1.3.sz.mell.'!I14+'1.4.sz.mell.'!I14</f>
        <v>0</v>
      </c>
      <c r="F14" s="82">
        <f>'1.2.sz.mell.'!J14+'1.3.sz.mell.'!J14+'1.4.sz.mell.'!J14</f>
        <v>0</v>
      </c>
      <c r="G14" s="82">
        <f>'1.2.sz.mell.'!K14+'1.3.sz.mell.'!K14+'1.4.sz.mell.'!K14</f>
        <v>0</v>
      </c>
    </row>
    <row r="15" spans="1:7" s="79" customFormat="1" ht="12" customHeight="1">
      <c r="A15" s="83" t="s">
        <v>123</v>
      </c>
      <c r="B15" s="84" t="s">
        <v>124</v>
      </c>
      <c r="C15" s="85">
        <f>'1.2.sz.mell.'!C15+'1.3.sz.mell.'!C15+'1.4.sz.mell.'!C15</f>
        <v>0</v>
      </c>
      <c r="D15" s="85">
        <f>'1.2.sz.mell.'!H15+'1.3.sz.mell.'!H15+'1.4.sz.mell.'!H15</f>
        <v>0</v>
      </c>
      <c r="E15" s="85">
        <f>'1.2.sz.mell.'!I15+'1.3.sz.mell.'!I15+'1.4.sz.mell.'!I15</f>
        <v>0</v>
      </c>
      <c r="F15" s="85">
        <f>'1.2.sz.mell.'!J15+'1.3.sz.mell.'!J15+'1.4.sz.mell.'!J15</f>
        <v>0</v>
      </c>
      <c r="G15" s="85">
        <f>'1.2.sz.mell.'!K15+'1.3.sz.mell.'!K15+'1.4.sz.mell.'!K15</f>
        <v>0</v>
      </c>
    </row>
    <row r="16" spans="1:7" s="79" customFormat="1" ht="12" customHeight="1">
      <c r="A16" s="83" t="s">
        <v>125</v>
      </c>
      <c r="B16" s="84" t="s">
        <v>126</v>
      </c>
      <c r="C16" s="85">
        <f>'1.2.sz.mell.'!C16+'1.3.sz.mell.'!C16+'1.4.sz.mell.'!C16</f>
        <v>0</v>
      </c>
      <c r="D16" s="85">
        <f>'1.2.sz.mell.'!H16+'1.3.sz.mell.'!H16+'1.4.sz.mell.'!H16</f>
        <v>0</v>
      </c>
      <c r="E16" s="85">
        <f>'1.2.sz.mell.'!I16+'1.3.sz.mell.'!I16+'1.4.sz.mell.'!I16</f>
        <v>0</v>
      </c>
      <c r="F16" s="85">
        <f>'1.2.sz.mell.'!J16+'1.3.sz.mell.'!J16+'1.4.sz.mell.'!J16</f>
        <v>0</v>
      </c>
      <c r="G16" s="85">
        <f>'1.2.sz.mell.'!K16+'1.3.sz.mell.'!K16+'1.4.sz.mell.'!K16</f>
        <v>0</v>
      </c>
    </row>
    <row r="17" spans="1:7" s="79" customFormat="1" ht="12" customHeight="1">
      <c r="A17" s="83" t="s">
        <v>127</v>
      </c>
      <c r="B17" s="84" t="s">
        <v>128</v>
      </c>
      <c r="C17" s="85">
        <f>'1.2.sz.mell.'!C17+'1.3.sz.mell.'!C17+'1.4.sz.mell.'!C17</f>
        <v>0</v>
      </c>
      <c r="D17" s="85">
        <f>'1.2.sz.mell.'!H17+'1.3.sz.mell.'!H17+'1.4.sz.mell.'!H17</f>
        <v>0</v>
      </c>
      <c r="E17" s="85">
        <f>'1.2.sz.mell.'!I17+'1.3.sz.mell.'!I17+'1.4.sz.mell.'!I17</f>
        <v>0</v>
      </c>
      <c r="F17" s="85">
        <f>'1.2.sz.mell.'!J17+'1.3.sz.mell.'!J17+'1.4.sz.mell.'!J17</f>
        <v>0</v>
      </c>
      <c r="G17" s="85">
        <f>'1.2.sz.mell.'!K17+'1.3.sz.mell.'!K17+'1.4.sz.mell.'!K17</f>
        <v>0</v>
      </c>
    </row>
    <row r="18" spans="1:7" s="79" customFormat="1" ht="12" customHeight="1">
      <c r="A18" s="83" t="s">
        <v>129</v>
      </c>
      <c r="B18" s="84" t="s">
        <v>130</v>
      </c>
      <c r="C18" s="85">
        <f>'1.2.sz.mell.'!C18+'1.3.sz.mell.'!C18+'1.4.sz.mell.'!C18</f>
        <v>0</v>
      </c>
      <c r="D18" s="85">
        <f>'1.2.sz.mell.'!H18+'1.3.sz.mell.'!H18+'1.4.sz.mell.'!H18</f>
        <v>0</v>
      </c>
      <c r="E18" s="85">
        <f>'1.2.sz.mell.'!I18+'1.3.sz.mell.'!I18+'1.4.sz.mell.'!I18</f>
        <v>0</v>
      </c>
      <c r="F18" s="85">
        <f>'1.2.sz.mell.'!J18+'1.3.sz.mell.'!J18+'1.4.sz.mell.'!J18</f>
        <v>0</v>
      </c>
      <c r="G18" s="85">
        <f>'1.2.sz.mell.'!K18+'1.3.sz.mell.'!K18+'1.4.sz.mell.'!K18</f>
        <v>0</v>
      </c>
    </row>
    <row r="19" spans="1:7" s="79" customFormat="1" ht="12" customHeight="1" thickBot="1">
      <c r="A19" s="86" t="s">
        <v>131</v>
      </c>
      <c r="B19" s="87" t="s">
        <v>132</v>
      </c>
      <c r="C19" s="89">
        <f>'1.2.sz.mell.'!C19+'1.3.sz.mell.'!C19+'1.4.sz.mell.'!C19</f>
        <v>0</v>
      </c>
      <c r="D19" s="89">
        <f>'1.2.sz.mell.'!H19+'1.3.sz.mell.'!H19+'1.4.sz.mell.'!H19</f>
        <v>0</v>
      </c>
      <c r="E19" s="89">
        <f>'1.2.sz.mell.'!I19+'1.3.sz.mell.'!I19+'1.4.sz.mell.'!I19</f>
        <v>0</v>
      </c>
      <c r="F19" s="89">
        <f>'1.2.sz.mell.'!J19+'1.3.sz.mell.'!J19+'1.4.sz.mell.'!J19</f>
        <v>0</v>
      </c>
      <c r="G19" s="89">
        <f>'1.2.sz.mell.'!K19+'1.3.sz.mell.'!K19+'1.4.sz.mell.'!K19</f>
        <v>0</v>
      </c>
    </row>
    <row r="20" spans="1:7" s="79" customFormat="1" ht="12" customHeight="1" thickBot="1">
      <c r="A20" s="77" t="s">
        <v>133</v>
      </c>
      <c r="B20" s="78" t="s">
        <v>21</v>
      </c>
      <c r="C20" s="65">
        <f>+C21+C24+C25+C26</f>
        <v>0</v>
      </c>
      <c r="D20" s="65">
        <f>+D21+D24+D25+D26</f>
        <v>0</v>
      </c>
      <c r="E20" s="65">
        <f>+E21+E24+E25+E26</f>
        <v>0</v>
      </c>
      <c r="F20" s="65">
        <f>+F21+F24+F25+F26</f>
        <v>0</v>
      </c>
      <c r="G20" s="65">
        <f>+G21+G24+G25+G26</f>
        <v>0</v>
      </c>
    </row>
    <row r="21" spans="1:7" s="79" customFormat="1" ht="12" hidden="1" customHeight="1">
      <c r="A21" s="80" t="s">
        <v>24</v>
      </c>
      <c r="B21" s="81" t="s">
        <v>134</v>
      </c>
      <c r="C21" s="90">
        <f>'1.2.sz.mell.'!C21+'1.3.sz.mell.'!C21+'1.4.sz.mell.'!C21</f>
        <v>0</v>
      </c>
      <c r="D21" s="90">
        <f>'1.2.sz.mell.'!H21+'1.3.sz.mell.'!H21+'1.4.sz.mell.'!H21</f>
        <v>0</v>
      </c>
      <c r="E21" s="90">
        <f>'1.2.sz.mell.'!I21+'1.3.sz.mell.'!I21+'1.4.sz.mell.'!I21</f>
        <v>0</v>
      </c>
      <c r="F21" s="90">
        <f>'1.2.sz.mell.'!J21+'1.3.sz.mell.'!J21+'1.4.sz.mell.'!J21</f>
        <v>0</v>
      </c>
      <c r="G21" s="90">
        <f>'1.2.sz.mell.'!K21+'1.3.sz.mell.'!K21+'1.4.sz.mell.'!K21</f>
        <v>0</v>
      </c>
    </row>
    <row r="22" spans="1:7" s="79" customFormat="1" ht="12" hidden="1" customHeight="1">
      <c r="A22" s="83" t="s">
        <v>135</v>
      </c>
      <c r="B22" s="84" t="s">
        <v>136</v>
      </c>
      <c r="C22" s="85">
        <f>'1.2.sz.mell.'!C22+'1.3.sz.mell.'!C22+'1.4.sz.mell.'!C22</f>
        <v>0</v>
      </c>
      <c r="D22" s="85">
        <f>'1.2.sz.mell.'!H22+'1.3.sz.mell.'!H22+'1.4.sz.mell.'!H22</f>
        <v>0</v>
      </c>
      <c r="E22" s="85">
        <f>'1.2.sz.mell.'!I22+'1.3.sz.mell.'!I22+'1.4.sz.mell.'!I22</f>
        <v>0</v>
      </c>
      <c r="F22" s="85">
        <f>'1.2.sz.mell.'!J22+'1.3.sz.mell.'!J22+'1.4.sz.mell.'!J22</f>
        <v>0</v>
      </c>
      <c r="G22" s="85">
        <f>'1.2.sz.mell.'!K22+'1.3.sz.mell.'!K22+'1.4.sz.mell.'!K22</f>
        <v>0</v>
      </c>
    </row>
    <row r="23" spans="1:7" s="79" customFormat="1" ht="12" hidden="1" customHeight="1">
      <c r="A23" s="83" t="s">
        <v>137</v>
      </c>
      <c r="B23" s="84" t="s">
        <v>138</v>
      </c>
      <c r="C23" s="85">
        <f>'1.2.sz.mell.'!C23+'1.3.sz.mell.'!C23+'1.4.sz.mell.'!C23</f>
        <v>0</v>
      </c>
      <c r="D23" s="85">
        <f>'1.2.sz.mell.'!H23+'1.3.sz.mell.'!H23+'1.4.sz.mell.'!H23</f>
        <v>0</v>
      </c>
      <c r="E23" s="85">
        <f>'1.2.sz.mell.'!I23+'1.3.sz.mell.'!I23+'1.4.sz.mell.'!I23</f>
        <v>0</v>
      </c>
      <c r="F23" s="85">
        <f>'1.2.sz.mell.'!J23+'1.3.sz.mell.'!J23+'1.4.sz.mell.'!J23</f>
        <v>0</v>
      </c>
      <c r="G23" s="85">
        <f>'1.2.sz.mell.'!K23+'1.3.sz.mell.'!K23+'1.4.sz.mell.'!K23</f>
        <v>0</v>
      </c>
    </row>
    <row r="24" spans="1:7" s="79" customFormat="1" ht="12" hidden="1" customHeight="1">
      <c r="A24" s="83" t="s">
        <v>25</v>
      </c>
      <c r="B24" s="84" t="s">
        <v>139</v>
      </c>
      <c r="C24" s="85">
        <f>'1.2.sz.mell.'!C24+'1.3.sz.mell.'!C24+'1.4.sz.mell.'!C24</f>
        <v>0</v>
      </c>
      <c r="D24" s="85">
        <f>'1.2.sz.mell.'!H24+'1.3.sz.mell.'!H24+'1.4.sz.mell.'!H24</f>
        <v>0</v>
      </c>
      <c r="E24" s="85">
        <f>'1.2.sz.mell.'!I24+'1.3.sz.mell.'!I24+'1.4.sz.mell.'!I24</f>
        <v>0</v>
      </c>
      <c r="F24" s="85">
        <f>'1.2.sz.mell.'!J24+'1.3.sz.mell.'!J24+'1.4.sz.mell.'!J24</f>
        <v>0</v>
      </c>
      <c r="G24" s="85">
        <f>'1.2.sz.mell.'!K24+'1.3.sz.mell.'!K24+'1.4.sz.mell.'!K24</f>
        <v>0</v>
      </c>
    </row>
    <row r="25" spans="1:7" s="79" customFormat="1" ht="12" hidden="1" customHeight="1">
      <c r="A25" s="83" t="s">
        <v>27</v>
      </c>
      <c r="B25" s="84" t="s">
        <v>140</v>
      </c>
      <c r="C25" s="85">
        <f>'1.2.sz.mell.'!C25+'1.3.sz.mell.'!C25+'1.4.sz.mell.'!C25</f>
        <v>0</v>
      </c>
      <c r="D25" s="85">
        <f>'1.2.sz.mell.'!H25+'1.3.sz.mell.'!H25+'1.4.sz.mell.'!H25</f>
        <v>0</v>
      </c>
      <c r="E25" s="85">
        <f>'1.2.sz.mell.'!I25+'1.3.sz.mell.'!I25+'1.4.sz.mell.'!I25</f>
        <v>0</v>
      </c>
      <c r="F25" s="85">
        <f>'1.2.sz.mell.'!J25+'1.3.sz.mell.'!J25+'1.4.sz.mell.'!J25</f>
        <v>0</v>
      </c>
      <c r="G25" s="85">
        <f>'1.2.sz.mell.'!K25+'1.3.sz.mell.'!K25+'1.4.sz.mell.'!K25</f>
        <v>0</v>
      </c>
    </row>
    <row r="26" spans="1:7" s="79" customFormat="1" ht="12" hidden="1" customHeight="1" thickBot="1">
      <c r="A26" s="86" t="s">
        <v>141</v>
      </c>
      <c r="B26" s="87" t="s">
        <v>142</v>
      </c>
      <c r="C26" s="89">
        <f>'1.2.sz.mell.'!C26+'1.3.sz.mell.'!C26+'1.4.sz.mell.'!C26</f>
        <v>0</v>
      </c>
      <c r="D26" s="89">
        <f>'1.2.sz.mell.'!H26+'1.3.sz.mell.'!H26+'1.4.sz.mell.'!H26</f>
        <v>0</v>
      </c>
      <c r="E26" s="89">
        <f>'1.2.sz.mell.'!I26+'1.3.sz.mell.'!I26+'1.4.sz.mell.'!I26</f>
        <v>0</v>
      </c>
      <c r="F26" s="89">
        <f>'1.2.sz.mell.'!J26+'1.3.sz.mell.'!J26+'1.4.sz.mell.'!J26</f>
        <v>0</v>
      </c>
      <c r="G26" s="89">
        <f>'1.2.sz.mell.'!K26+'1.3.sz.mell.'!K26+'1.4.sz.mell.'!K26</f>
        <v>0</v>
      </c>
    </row>
    <row r="27" spans="1:7" s="79" customFormat="1" ht="12" customHeight="1" thickBot="1">
      <c r="A27" s="77" t="s">
        <v>29</v>
      </c>
      <c r="B27" s="78" t="s">
        <v>143</v>
      </c>
      <c r="C27" s="58">
        <f>SUM(C28:C38)</f>
        <v>104743000</v>
      </c>
      <c r="D27" s="58">
        <f>SUM(D28:D38)</f>
        <v>0</v>
      </c>
      <c r="E27" s="58">
        <f>SUM(E28:E38)</f>
        <v>0</v>
      </c>
      <c r="F27" s="58">
        <f>SUM(F28:F38)</f>
        <v>0</v>
      </c>
      <c r="G27" s="58">
        <f>SUM(G28:G38)</f>
        <v>0</v>
      </c>
    </row>
    <row r="28" spans="1:7" s="79" customFormat="1" ht="12" customHeight="1">
      <c r="A28" s="80" t="s">
        <v>31</v>
      </c>
      <c r="B28" s="81" t="s">
        <v>144</v>
      </c>
      <c r="C28" s="82">
        <f>'1.2.sz.mell.'!C28+'1.3.sz.mell.'!C28+'1.4.sz.mell.'!C28</f>
        <v>0</v>
      </c>
      <c r="D28" s="82">
        <f>'1.2.sz.mell.'!H28+'1.3.sz.mell.'!H28+'1.4.sz.mell.'!H28</f>
        <v>0</v>
      </c>
      <c r="E28" s="82">
        <f>'1.2.sz.mell.'!I28+'1.3.sz.mell.'!I28+'1.4.sz.mell.'!I28</f>
        <v>0</v>
      </c>
      <c r="F28" s="82">
        <f>'1.2.sz.mell.'!J28+'1.3.sz.mell.'!J28+'1.4.sz.mell.'!J28</f>
        <v>0</v>
      </c>
      <c r="G28" s="82">
        <f>'1.2.sz.mell.'!K28+'1.3.sz.mell.'!K28+'1.4.sz.mell.'!K28</f>
        <v>0</v>
      </c>
    </row>
    <row r="29" spans="1:7" s="79" customFormat="1" ht="12" customHeight="1">
      <c r="A29" s="83" t="s">
        <v>33</v>
      </c>
      <c r="B29" s="84" t="s">
        <v>145</v>
      </c>
      <c r="C29" s="85">
        <f>'1.2.sz.mell.'!C29+'1.3.sz.mell.'!C29+'1.4.sz.mell.'!C29</f>
        <v>0</v>
      </c>
      <c r="D29" s="85">
        <f>'1.2.sz.mell.'!H29+'1.3.sz.mell.'!H29+'1.4.sz.mell.'!H29</f>
        <v>0</v>
      </c>
      <c r="E29" s="85">
        <f>'1.2.sz.mell.'!I29+'1.3.sz.mell.'!I29+'1.4.sz.mell.'!I29</f>
        <v>0</v>
      </c>
      <c r="F29" s="85">
        <f>'1.2.sz.mell.'!J29+'1.3.sz.mell.'!J29+'1.4.sz.mell.'!J29</f>
        <v>0</v>
      </c>
      <c r="G29" s="85">
        <f>'1.2.sz.mell.'!K29+'1.3.sz.mell.'!K29+'1.4.sz.mell.'!K29</f>
        <v>0</v>
      </c>
    </row>
    <row r="30" spans="1:7" s="79" customFormat="1" ht="12" customHeight="1">
      <c r="A30" s="83" t="s">
        <v>35</v>
      </c>
      <c r="B30" s="84" t="s">
        <v>146</v>
      </c>
      <c r="C30" s="85">
        <f>'1.2.sz.mell.'!C30+'1.3.sz.mell.'!C30+'1.4.sz.mell.'!C30</f>
        <v>0</v>
      </c>
      <c r="D30" s="85">
        <f>'1.2.sz.mell.'!H30+'1.3.sz.mell.'!H30+'1.4.sz.mell.'!H30</f>
        <v>0</v>
      </c>
      <c r="E30" s="85">
        <f>'1.2.sz.mell.'!I30+'1.3.sz.mell.'!I30+'1.4.sz.mell.'!I30</f>
        <v>0</v>
      </c>
      <c r="F30" s="85">
        <f>'1.2.sz.mell.'!J30+'1.3.sz.mell.'!J30+'1.4.sz.mell.'!J30</f>
        <v>0</v>
      </c>
      <c r="G30" s="85">
        <f>'1.2.sz.mell.'!K30+'1.3.sz.mell.'!K30+'1.4.sz.mell.'!K30</f>
        <v>0</v>
      </c>
    </row>
    <row r="31" spans="1:7" s="79" customFormat="1" ht="12" customHeight="1">
      <c r="A31" s="83" t="s">
        <v>147</v>
      </c>
      <c r="B31" s="84" t="s">
        <v>148</v>
      </c>
      <c r="C31" s="85">
        <f>'1.2.sz.mell.'!C31+'1.3.sz.mell.'!C31+'1.4.sz.mell.'!C31</f>
        <v>0</v>
      </c>
      <c r="D31" s="85">
        <f>'1.2.sz.mell.'!H31+'1.3.sz.mell.'!H31+'1.4.sz.mell.'!H31</f>
        <v>0</v>
      </c>
      <c r="E31" s="85">
        <f>'1.2.sz.mell.'!I31+'1.3.sz.mell.'!I31+'1.4.sz.mell.'!I31</f>
        <v>0</v>
      </c>
      <c r="F31" s="85">
        <f>'1.2.sz.mell.'!J31+'1.3.sz.mell.'!J31+'1.4.sz.mell.'!J31</f>
        <v>0</v>
      </c>
      <c r="G31" s="85">
        <f>'1.2.sz.mell.'!K31+'1.3.sz.mell.'!K31+'1.4.sz.mell.'!K31</f>
        <v>0</v>
      </c>
    </row>
    <row r="32" spans="1:7" s="79" customFormat="1" ht="12" customHeight="1">
      <c r="A32" s="83" t="s">
        <v>149</v>
      </c>
      <c r="B32" s="84" t="s">
        <v>150</v>
      </c>
      <c r="C32" s="85">
        <f>'1.2.sz.mell.'!C32+'1.3.sz.mell.'!C32+'1.4.sz.mell.'!C32</f>
        <v>0</v>
      </c>
      <c r="D32" s="85">
        <f>'1.2.sz.mell.'!H32+'1.3.sz.mell.'!H32+'1.4.sz.mell.'!H32</f>
        <v>0</v>
      </c>
      <c r="E32" s="85">
        <f>'1.2.sz.mell.'!I32+'1.3.sz.mell.'!I32+'1.4.sz.mell.'!I32</f>
        <v>0</v>
      </c>
      <c r="F32" s="85">
        <f>'1.2.sz.mell.'!J32+'1.3.sz.mell.'!J32+'1.4.sz.mell.'!J32</f>
        <v>0</v>
      </c>
      <c r="G32" s="85">
        <f>'1.2.sz.mell.'!K32+'1.3.sz.mell.'!K32+'1.4.sz.mell.'!K32</f>
        <v>0</v>
      </c>
    </row>
    <row r="33" spans="1:7" s="79" customFormat="1" ht="12" customHeight="1">
      <c r="A33" s="83" t="s">
        <v>151</v>
      </c>
      <c r="B33" s="84" t="s">
        <v>152</v>
      </c>
      <c r="C33" s="85">
        <f>'1.2.sz.mell.'!C33+'1.3.sz.mell.'!C33+'1.4.sz.mell.'!C33</f>
        <v>0</v>
      </c>
      <c r="D33" s="85">
        <f>'1.2.sz.mell.'!H33+'1.3.sz.mell.'!H33+'1.4.sz.mell.'!H33</f>
        <v>0</v>
      </c>
      <c r="E33" s="85">
        <f>'1.2.sz.mell.'!I33+'1.3.sz.mell.'!I33+'1.4.sz.mell.'!I33</f>
        <v>0</v>
      </c>
      <c r="F33" s="85">
        <f>'1.2.sz.mell.'!J33+'1.3.sz.mell.'!J33+'1.4.sz.mell.'!J33</f>
        <v>0</v>
      </c>
      <c r="G33" s="85">
        <f>'1.2.sz.mell.'!K33+'1.3.sz.mell.'!K33+'1.4.sz.mell.'!K33</f>
        <v>0</v>
      </c>
    </row>
    <row r="34" spans="1:7" s="79" customFormat="1" ht="12" customHeight="1">
      <c r="A34" s="83" t="s">
        <v>153</v>
      </c>
      <c r="B34" s="84" t="s">
        <v>154</v>
      </c>
      <c r="C34" s="85">
        <f>'1.2.sz.mell.'!C34+'1.3.sz.mell.'!C34+'1.4.sz.mell.'!C34</f>
        <v>0</v>
      </c>
      <c r="D34" s="85">
        <f>'1.2.sz.mell.'!H34+'1.3.sz.mell.'!H34+'1.4.sz.mell.'!H34</f>
        <v>0</v>
      </c>
      <c r="E34" s="85">
        <f>'1.2.sz.mell.'!I34+'1.3.sz.mell.'!I34+'1.4.sz.mell.'!I34</f>
        <v>0</v>
      </c>
      <c r="F34" s="85">
        <f>'1.2.sz.mell.'!J34+'1.3.sz.mell.'!J34+'1.4.sz.mell.'!J34</f>
        <v>0</v>
      </c>
      <c r="G34" s="85">
        <f>'1.2.sz.mell.'!K34+'1.3.sz.mell.'!K34+'1.4.sz.mell.'!K34</f>
        <v>0</v>
      </c>
    </row>
    <row r="35" spans="1:7" s="79" customFormat="1" ht="12" customHeight="1">
      <c r="A35" s="83" t="s">
        <v>155</v>
      </c>
      <c r="B35" s="84" t="s">
        <v>156</v>
      </c>
      <c r="C35" s="85">
        <f>'1.2.sz.mell.'!C35+'1.3.sz.mell.'!C35+'1.4.sz.mell.'!C35</f>
        <v>0</v>
      </c>
      <c r="D35" s="85">
        <f>'1.2.sz.mell.'!H35+'1.3.sz.mell.'!H35+'1.4.sz.mell.'!H35</f>
        <v>0</v>
      </c>
      <c r="E35" s="85">
        <f>'1.2.sz.mell.'!I35+'1.3.sz.mell.'!I35+'1.4.sz.mell.'!I35</f>
        <v>0</v>
      </c>
      <c r="F35" s="85">
        <f>'1.2.sz.mell.'!J35+'1.3.sz.mell.'!J35+'1.4.sz.mell.'!J35</f>
        <v>0</v>
      </c>
      <c r="G35" s="85">
        <f>'1.2.sz.mell.'!K35+'1.3.sz.mell.'!K35+'1.4.sz.mell.'!K35</f>
        <v>0</v>
      </c>
    </row>
    <row r="36" spans="1:7" s="79" customFormat="1" ht="12" customHeight="1">
      <c r="A36" s="83" t="s">
        <v>157</v>
      </c>
      <c r="B36" s="84" t="s">
        <v>158</v>
      </c>
      <c r="C36" s="91">
        <f>'1.2.sz.mell.'!C36+'1.3.sz.mell.'!C36+'1.4.sz.mell.'!C36</f>
        <v>0</v>
      </c>
      <c r="D36" s="91">
        <f>'1.2.sz.mell.'!H36+'1.3.sz.mell.'!H36+'1.4.sz.mell.'!H36</f>
        <v>0</v>
      </c>
      <c r="E36" s="91">
        <f>'1.2.sz.mell.'!I36+'1.3.sz.mell.'!I36+'1.4.sz.mell.'!I36</f>
        <v>0</v>
      </c>
      <c r="F36" s="91">
        <f>'1.2.sz.mell.'!J36+'1.3.sz.mell.'!J36+'1.4.sz.mell.'!J36</f>
        <v>0</v>
      </c>
      <c r="G36" s="91">
        <f>'1.2.sz.mell.'!K36+'1.3.sz.mell.'!K36+'1.4.sz.mell.'!K36</f>
        <v>0</v>
      </c>
    </row>
    <row r="37" spans="1:7" s="79" customFormat="1" ht="12" customHeight="1">
      <c r="A37" s="343" t="s">
        <v>159</v>
      </c>
      <c r="B37" s="344" t="s">
        <v>441</v>
      </c>
      <c r="C37" s="92"/>
      <c r="D37" s="92"/>
      <c r="E37" s="92"/>
      <c r="F37" s="92"/>
      <c r="G37" s="92"/>
    </row>
    <row r="38" spans="1:7" s="79" customFormat="1" ht="12" customHeight="1" thickBot="1">
      <c r="A38" s="343" t="s">
        <v>442</v>
      </c>
      <c r="B38" s="345" t="s">
        <v>160</v>
      </c>
      <c r="C38" s="92">
        <f>'1.2.sz.mell.'!C38+'1.3.sz.mell.'!C38+'1.4.sz.mell.'!C38</f>
        <v>104743000</v>
      </c>
      <c r="D38" s="92">
        <f>'1.2.sz.mell.'!H38+'1.3.sz.mell.'!H38+'1.4.sz.mell.'!H38</f>
        <v>0</v>
      </c>
      <c r="E38" s="92">
        <f>'1.2.sz.mell.'!I38+'1.3.sz.mell.'!I38+'1.4.sz.mell.'!I38</f>
        <v>0</v>
      </c>
      <c r="F38" s="92">
        <f>'1.2.sz.mell.'!J38+'1.3.sz.mell.'!J38+'1.4.sz.mell.'!J38</f>
        <v>0</v>
      </c>
      <c r="G38" s="92">
        <f>'1.2.sz.mell.'!K38+'1.3.sz.mell.'!K38+'1.4.sz.mell.'!K38</f>
        <v>0</v>
      </c>
    </row>
    <row r="39" spans="1:7" s="79" customFormat="1" ht="12" customHeight="1" thickBot="1">
      <c r="A39" s="77" t="s">
        <v>37</v>
      </c>
      <c r="B39" s="78" t="s">
        <v>161</v>
      </c>
      <c r="C39" s="58">
        <f>SUM(C40:C44)</f>
        <v>0</v>
      </c>
      <c r="D39" s="58">
        <f>SUM(D40:D44)</f>
        <v>0</v>
      </c>
      <c r="E39" s="58">
        <f>SUM(E40:E44)</f>
        <v>0</v>
      </c>
      <c r="F39" s="58">
        <f>SUM(F40:F44)</f>
        <v>0</v>
      </c>
      <c r="G39" s="58">
        <f>SUM(G40:G44)</f>
        <v>0</v>
      </c>
    </row>
    <row r="40" spans="1:7" s="79" customFormat="1" ht="12" customHeight="1">
      <c r="A40" s="80" t="s">
        <v>76</v>
      </c>
      <c r="B40" s="81" t="s">
        <v>32</v>
      </c>
      <c r="C40" s="93">
        <f>'1.2.sz.mell.'!C40+'1.3.sz.mell.'!C40+'1.4.sz.mell.'!C40</f>
        <v>0</v>
      </c>
      <c r="D40" s="93">
        <f>'1.2.sz.mell.'!H40+'1.3.sz.mell.'!H40+'1.4.sz.mell.'!H40</f>
        <v>0</v>
      </c>
      <c r="E40" s="93">
        <f>'1.2.sz.mell.'!I40+'1.3.sz.mell.'!I40+'1.4.sz.mell.'!I40</f>
        <v>0</v>
      </c>
      <c r="F40" s="93">
        <f>'1.2.sz.mell.'!J40+'1.3.sz.mell.'!J40+'1.4.sz.mell.'!J40</f>
        <v>0</v>
      </c>
      <c r="G40" s="93">
        <f>'1.2.sz.mell.'!K40+'1.3.sz.mell.'!K40+'1.4.sz.mell.'!K40</f>
        <v>0</v>
      </c>
    </row>
    <row r="41" spans="1:7" s="79" customFormat="1" ht="12" customHeight="1">
      <c r="A41" s="83" t="s">
        <v>78</v>
      </c>
      <c r="B41" s="84" t="s">
        <v>34</v>
      </c>
      <c r="C41" s="91">
        <f>'1.2.sz.mell.'!C41+'1.3.sz.mell.'!C41+'1.4.sz.mell.'!C41</f>
        <v>0</v>
      </c>
      <c r="D41" s="91">
        <f>'1.2.sz.mell.'!H41+'1.3.sz.mell.'!H41+'1.4.sz.mell.'!H41</f>
        <v>0</v>
      </c>
      <c r="E41" s="91">
        <f>'1.2.sz.mell.'!I41+'1.3.sz.mell.'!I41+'1.4.sz.mell.'!I41</f>
        <v>0</v>
      </c>
      <c r="F41" s="91">
        <f>'1.2.sz.mell.'!J41+'1.3.sz.mell.'!J41+'1.4.sz.mell.'!J41</f>
        <v>0</v>
      </c>
      <c r="G41" s="91">
        <f>'1.2.sz.mell.'!K41+'1.3.sz.mell.'!K41+'1.4.sz.mell.'!K41</f>
        <v>0</v>
      </c>
    </row>
    <row r="42" spans="1:7" s="79" customFormat="1" ht="12" customHeight="1">
      <c r="A42" s="83" t="s">
        <v>80</v>
      </c>
      <c r="B42" s="84" t="s">
        <v>36</v>
      </c>
      <c r="C42" s="91">
        <f>'1.2.sz.mell.'!C42+'1.3.sz.mell.'!C42+'1.4.sz.mell.'!C42</f>
        <v>0</v>
      </c>
      <c r="D42" s="91">
        <f>'1.2.sz.mell.'!H42+'1.3.sz.mell.'!H42+'1.4.sz.mell.'!H42</f>
        <v>0</v>
      </c>
      <c r="E42" s="91">
        <f>'1.2.sz.mell.'!I42+'1.3.sz.mell.'!I42+'1.4.sz.mell.'!I42</f>
        <v>0</v>
      </c>
      <c r="F42" s="91">
        <f>'1.2.sz.mell.'!J42+'1.3.sz.mell.'!J42+'1.4.sz.mell.'!J42</f>
        <v>0</v>
      </c>
      <c r="G42" s="91">
        <f>'1.2.sz.mell.'!K42+'1.3.sz.mell.'!K42+'1.4.sz.mell.'!K42</f>
        <v>0</v>
      </c>
    </row>
    <row r="43" spans="1:7" s="79" customFormat="1" ht="12" customHeight="1">
      <c r="A43" s="83" t="s">
        <v>82</v>
      </c>
      <c r="B43" s="84" t="s">
        <v>162</v>
      </c>
      <c r="C43" s="91">
        <f>'1.2.sz.mell.'!C43+'1.3.sz.mell.'!C43+'1.4.sz.mell.'!C43</f>
        <v>0</v>
      </c>
      <c r="D43" s="91">
        <f>'1.2.sz.mell.'!H43+'1.3.sz.mell.'!H43+'1.4.sz.mell.'!H43</f>
        <v>0</v>
      </c>
      <c r="E43" s="91">
        <f>'1.2.sz.mell.'!I43+'1.3.sz.mell.'!I43+'1.4.sz.mell.'!I43</f>
        <v>0</v>
      </c>
      <c r="F43" s="91">
        <f>'1.2.sz.mell.'!J43+'1.3.sz.mell.'!J43+'1.4.sz.mell.'!J43</f>
        <v>0</v>
      </c>
      <c r="G43" s="91">
        <f>'1.2.sz.mell.'!K43+'1.3.sz.mell.'!K43+'1.4.sz.mell.'!K43</f>
        <v>0</v>
      </c>
    </row>
    <row r="44" spans="1:7" s="79" customFormat="1" ht="12" customHeight="1" thickBot="1">
      <c r="A44" s="86" t="s">
        <v>163</v>
      </c>
      <c r="B44" s="87" t="s">
        <v>164</v>
      </c>
      <c r="C44" s="92">
        <f>'1.2.sz.mell.'!C44+'1.3.sz.mell.'!C44+'1.4.sz.mell.'!C44</f>
        <v>0</v>
      </c>
      <c r="D44" s="92">
        <f>'1.2.sz.mell.'!H44+'1.3.sz.mell.'!H44+'1.4.sz.mell.'!H44</f>
        <v>0</v>
      </c>
      <c r="E44" s="92">
        <f>'1.2.sz.mell.'!I44+'1.3.sz.mell.'!I44+'1.4.sz.mell.'!I44</f>
        <v>0</v>
      </c>
      <c r="F44" s="92">
        <f>'1.2.sz.mell.'!J44+'1.3.sz.mell.'!J44+'1.4.sz.mell.'!J44</f>
        <v>0</v>
      </c>
      <c r="G44" s="92">
        <f>'1.2.sz.mell.'!K44+'1.3.sz.mell.'!K44+'1.4.sz.mell.'!K44</f>
        <v>0</v>
      </c>
    </row>
    <row r="45" spans="1:7" s="79" customFormat="1" ht="12" customHeight="1" thickBot="1">
      <c r="A45" s="77" t="s">
        <v>165</v>
      </c>
      <c r="B45" s="78" t="s">
        <v>166</v>
      </c>
      <c r="C45" s="58">
        <f>SUM(C46:C48)</f>
        <v>0</v>
      </c>
      <c r="D45" s="58">
        <f>SUM(D46:D48)</f>
        <v>0</v>
      </c>
      <c r="E45" s="58">
        <f>SUM(E46:E48)</f>
        <v>0</v>
      </c>
      <c r="F45" s="58">
        <f>SUM(F46:F48)</f>
        <v>0</v>
      </c>
      <c r="G45" s="58">
        <f>SUM(G46:G48)</f>
        <v>0</v>
      </c>
    </row>
    <row r="46" spans="1:7" s="79" customFormat="1" ht="12" customHeight="1">
      <c r="A46" s="80" t="s">
        <v>85</v>
      </c>
      <c r="B46" s="81" t="s">
        <v>167</v>
      </c>
      <c r="C46" s="82">
        <f>'1.2.sz.mell.'!C46+'1.3.sz.mell.'!C46+'1.4.sz.mell.'!C46</f>
        <v>0</v>
      </c>
      <c r="D46" s="82">
        <f>'1.2.sz.mell.'!H46+'1.3.sz.mell.'!H46+'1.4.sz.mell.'!H46</f>
        <v>0</v>
      </c>
      <c r="E46" s="82">
        <f>'1.2.sz.mell.'!I46+'1.3.sz.mell.'!I46+'1.4.sz.mell.'!I46</f>
        <v>0</v>
      </c>
      <c r="F46" s="82">
        <f>'1.2.sz.mell.'!J46+'1.3.sz.mell.'!J46+'1.4.sz.mell.'!J46</f>
        <v>0</v>
      </c>
      <c r="G46" s="82">
        <f>'1.2.sz.mell.'!K46+'1.3.sz.mell.'!K46+'1.4.sz.mell.'!K46</f>
        <v>0</v>
      </c>
    </row>
    <row r="47" spans="1:7" s="79" customFormat="1" ht="12" customHeight="1">
      <c r="A47" s="83" t="s">
        <v>87</v>
      </c>
      <c r="B47" s="84" t="s">
        <v>168</v>
      </c>
      <c r="C47" s="85">
        <f>'1.2.sz.mell.'!C47+'1.3.sz.mell.'!C47+'1.4.sz.mell.'!C47</f>
        <v>0</v>
      </c>
      <c r="D47" s="85">
        <f>'1.2.sz.mell.'!H47+'1.3.sz.mell.'!H47+'1.4.sz.mell.'!H47</f>
        <v>0</v>
      </c>
      <c r="E47" s="85">
        <f>'1.2.sz.mell.'!I47+'1.3.sz.mell.'!I47+'1.4.sz.mell.'!I47</f>
        <v>0</v>
      </c>
      <c r="F47" s="85">
        <f>'1.2.sz.mell.'!J47+'1.3.sz.mell.'!J47+'1.4.sz.mell.'!J47</f>
        <v>0</v>
      </c>
      <c r="G47" s="85">
        <f>'1.2.sz.mell.'!K47+'1.3.sz.mell.'!K47+'1.4.sz.mell.'!K47</f>
        <v>0</v>
      </c>
    </row>
    <row r="48" spans="1:7" s="79" customFormat="1" ht="12" customHeight="1">
      <c r="A48" s="83" t="s">
        <v>89</v>
      </c>
      <c r="B48" s="84" t="s">
        <v>169</v>
      </c>
      <c r="C48" s="85">
        <f>'1.2.sz.mell.'!C48+'1.3.sz.mell.'!C48+'1.4.sz.mell.'!C48</f>
        <v>0</v>
      </c>
      <c r="D48" s="85">
        <f>'1.2.sz.mell.'!H48+'1.3.sz.mell.'!H48+'1.4.sz.mell.'!H48</f>
        <v>0</v>
      </c>
      <c r="E48" s="85">
        <f>'1.2.sz.mell.'!I48+'1.3.sz.mell.'!I48+'1.4.sz.mell.'!I48</f>
        <v>0</v>
      </c>
      <c r="F48" s="85">
        <f>'1.2.sz.mell.'!J48+'1.3.sz.mell.'!J48+'1.4.sz.mell.'!J48</f>
        <v>0</v>
      </c>
      <c r="G48" s="85">
        <f>'1.2.sz.mell.'!K48+'1.3.sz.mell.'!K48+'1.4.sz.mell.'!K48</f>
        <v>0</v>
      </c>
    </row>
    <row r="49" spans="1:7" s="79" customFormat="1" ht="12" customHeight="1" thickBot="1">
      <c r="A49" s="86" t="s">
        <v>91</v>
      </c>
      <c r="B49" s="87" t="s">
        <v>170</v>
      </c>
      <c r="C49" s="89">
        <f>'1.2.sz.mell.'!C49+'1.3.sz.mell.'!C49+'1.4.sz.mell.'!C49</f>
        <v>0</v>
      </c>
      <c r="D49" s="89">
        <f>'1.2.sz.mell.'!H49+'1.3.sz.mell.'!H49+'1.4.sz.mell.'!H49</f>
        <v>0</v>
      </c>
      <c r="E49" s="89">
        <f>'1.2.sz.mell.'!I49+'1.3.sz.mell.'!I49+'1.4.sz.mell.'!I49</f>
        <v>0</v>
      </c>
      <c r="F49" s="89">
        <f>'1.2.sz.mell.'!J49+'1.3.sz.mell.'!J49+'1.4.sz.mell.'!J49</f>
        <v>0</v>
      </c>
      <c r="G49" s="89">
        <f>'1.2.sz.mell.'!K49+'1.3.sz.mell.'!K49+'1.4.sz.mell.'!K49</f>
        <v>0</v>
      </c>
    </row>
    <row r="50" spans="1:7" s="79" customFormat="1" ht="12" customHeight="1" thickBot="1">
      <c r="A50" s="77" t="s">
        <v>41</v>
      </c>
      <c r="B50" s="88" t="s">
        <v>171</v>
      </c>
      <c r="C50" s="58">
        <f>SUM(C51:C53)</f>
        <v>0</v>
      </c>
      <c r="D50" s="58">
        <f>SUM(D51:D53)</f>
        <v>0</v>
      </c>
      <c r="E50" s="58">
        <f>SUM(E51:E53)</f>
        <v>0</v>
      </c>
      <c r="F50" s="58">
        <f>SUM(F51:F53)</f>
        <v>0</v>
      </c>
      <c r="G50" s="58">
        <f>SUM(G51:G53)</f>
        <v>0</v>
      </c>
    </row>
    <row r="51" spans="1:7" s="79" customFormat="1" ht="12" customHeight="1">
      <c r="A51" s="80" t="s">
        <v>94</v>
      </c>
      <c r="B51" s="81" t="s">
        <v>172</v>
      </c>
      <c r="C51" s="91">
        <f>'1.2.sz.mell.'!C51+'1.3.sz.mell.'!C51+'1.4.sz.mell.'!C51</f>
        <v>0</v>
      </c>
      <c r="D51" s="91">
        <f>'1.2.sz.mell.'!H51+'1.3.sz.mell.'!H51+'1.4.sz.mell.'!H51</f>
        <v>0</v>
      </c>
      <c r="E51" s="91">
        <f>'1.2.sz.mell.'!I51+'1.3.sz.mell.'!I51+'1.4.sz.mell.'!I51</f>
        <v>0</v>
      </c>
      <c r="F51" s="91">
        <f>'1.2.sz.mell.'!J51+'1.3.sz.mell.'!J51+'1.4.sz.mell.'!J51</f>
        <v>0</v>
      </c>
      <c r="G51" s="91">
        <f>'1.2.sz.mell.'!K51+'1.3.sz.mell.'!K51+'1.4.sz.mell.'!K51</f>
        <v>0</v>
      </c>
    </row>
    <row r="52" spans="1:7" s="79" customFormat="1" ht="12" customHeight="1">
      <c r="A52" s="83" t="s">
        <v>96</v>
      </c>
      <c r="B52" s="84" t="s">
        <v>173</v>
      </c>
      <c r="C52" s="91">
        <f>'1.2.sz.mell.'!C52+'1.3.sz.mell.'!C52+'1.4.sz.mell.'!C52</f>
        <v>0</v>
      </c>
      <c r="D52" s="91">
        <f>'1.2.sz.mell.'!H52+'1.3.sz.mell.'!H52+'1.4.sz.mell.'!H52</f>
        <v>0</v>
      </c>
      <c r="E52" s="91">
        <f>'1.2.sz.mell.'!I52+'1.3.sz.mell.'!I52+'1.4.sz.mell.'!I52</f>
        <v>0</v>
      </c>
      <c r="F52" s="91">
        <f>'1.2.sz.mell.'!J52+'1.3.sz.mell.'!J52+'1.4.sz.mell.'!J52</f>
        <v>0</v>
      </c>
      <c r="G52" s="91">
        <f>'1.2.sz.mell.'!K52+'1.3.sz.mell.'!K52+'1.4.sz.mell.'!K52</f>
        <v>0</v>
      </c>
    </row>
    <row r="53" spans="1:7" s="79" customFormat="1" ht="12" customHeight="1">
      <c r="A53" s="83" t="s">
        <v>98</v>
      </c>
      <c r="B53" s="84" t="s">
        <v>174</v>
      </c>
      <c r="C53" s="91">
        <f>'1.2.sz.mell.'!C53+'1.3.sz.mell.'!C53+'1.4.sz.mell.'!C53</f>
        <v>0</v>
      </c>
      <c r="D53" s="91">
        <f>'1.2.sz.mell.'!H53+'1.3.sz.mell.'!H53+'1.4.sz.mell.'!H53</f>
        <v>0</v>
      </c>
      <c r="E53" s="91">
        <f>'1.2.sz.mell.'!I53+'1.3.sz.mell.'!I53+'1.4.sz.mell.'!I53</f>
        <v>0</v>
      </c>
      <c r="F53" s="91">
        <f>'1.2.sz.mell.'!J53+'1.3.sz.mell.'!J53+'1.4.sz.mell.'!J53</f>
        <v>0</v>
      </c>
      <c r="G53" s="91">
        <f>'1.2.sz.mell.'!K53+'1.3.sz.mell.'!K53+'1.4.sz.mell.'!K53</f>
        <v>0</v>
      </c>
    </row>
    <row r="54" spans="1:7" s="79" customFormat="1" ht="12" customHeight="1" thickBot="1">
      <c r="A54" s="86" t="s">
        <v>100</v>
      </c>
      <c r="B54" s="87" t="s">
        <v>175</v>
      </c>
      <c r="C54" s="91">
        <f>'1.2.sz.mell.'!C54+'1.3.sz.mell.'!C54+'1.4.sz.mell.'!C54</f>
        <v>0</v>
      </c>
      <c r="D54" s="91">
        <f>'1.2.sz.mell.'!H54+'1.3.sz.mell.'!H54+'1.4.sz.mell.'!H54</f>
        <v>0</v>
      </c>
      <c r="E54" s="91">
        <f>'1.2.sz.mell.'!I54+'1.3.sz.mell.'!I54+'1.4.sz.mell.'!I54</f>
        <v>0</v>
      </c>
      <c r="F54" s="91">
        <f>'1.2.sz.mell.'!J54+'1.3.sz.mell.'!J54+'1.4.sz.mell.'!J54</f>
        <v>0</v>
      </c>
      <c r="G54" s="91">
        <f>'1.2.sz.mell.'!K54+'1.3.sz.mell.'!K54+'1.4.sz.mell.'!K54</f>
        <v>0</v>
      </c>
    </row>
    <row r="55" spans="1:7" s="79" customFormat="1" ht="12" customHeight="1" thickBot="1">
      <c r="A55" s="77" t="s">
        <v>43</v>
      </c>
      <c r="B55" s="78" t="s">
        <v>176</v>
      </c>
      <c r="C55" s="65">
        <f>+C5+C6+C13+C20+C27+C39+C45+C50</f>
        <v>275349000</v>
      </c>
      <c r="D55" s="65" t="e">
        <f>+D5+D6+D13+D20+D27+D39+D45+D50</f>
        <v>#REF!</v>
      </c>
      <c r="E55" s="65" t="e">
        <f>+E5+E6+E13+E20+E27+E39+E45+E50</f>
        <v>#REF!</v>
      </c>
      <c r="F55" s="65" t="e">
        <f>+F5+F6+F13+F20+F27+F39+F45+F50</f>
        <v>#REF!</v>
      </c>
      <c r="G55" s="65" t="e">
        <f>+G5+G6+G13+G20+G27+G39+G45+G50</f>
        <v>#REF!</v>
      </c>
    </row>
    <row r="56" spans="1:7" s="79" customFormat="1" ht="12" customHeight="1" thickBot="1">
      <c r="A56" s="94" t="s">
        <v>177</v>
      </c>
      <c r="B56" s="88" t="s">
        <v>178</v>
      </c>
      <c r="C56" s="58">
        <f>SUM(C57:C59)</f>
        <v>0</v>
      </c>
      <c r="D56" s="58">
        <f>SUM(D57:D59)</f>
        <v>0</v>
      </c>
      <c r="E56" s="58">
        <f>SUM(E57:E59)</f>
        <v>0</v>
      </c>
      <c r="F56" s="58">
        <f>SUM(F57:F59)</f>
        <v>0</v>
      </c>
      <c r="G56" s="58">
        <f>SUM(G57:G59)</f>
        <v>0</v>
      </c>
    </row>
    <row r="57" spans="1:7" s="79" customFormat="1" ht="12" customHeight="1">
      <c r="A57" s="80" t="s">
        <v>179</v>
      </c>
      <c r="B57" s="81" t="s">
        <v>180</v>
      </c>
      <c r="C57" s="91">
        <f>'1.2.sz.mell.'!C57+'1.3.sz.mell.'!C57+'1.4.sz.mell.'!C57</f>
        <v>0</v>
      </c>
      <c r="D57" s="91">
        <f>'1.2.sz.mell.'!H57+'1.3.sz.mell.'!H57+'1.4.sz.mell.'!H57</f>
        <v>0</v>
      </c>
      <c r="E57" s="91">
        <f>'1.2.sz.mell.'!I57+'1.3.sz.mell.'!I57+'1.4.sz.mell.'!I57</f>
        <v>0</v>
      </c>
      <c r="F57" s="91">
        <f>'1.2.sz.mell.'!J57+'1.3.sz.mell.'!J57+'1.4.sz.mell.'!J57</f>
        <v>0</v>
      </c>
      <c r="G57" s="91">
        <f>'1.2.sz.mell.'!K57+'1.3.sz.mell.'!K57+'1.4.sz.mell.'!K57</f>
        <v>0</v>
      </c>
    </row>
    <row r="58" spans="1:7" s="79" customFormat="1" ht="12" customHeight="1">
      <c r="A58" s="83" t="s">
        <v>181</v>
      </c>
      <c r="B58" s="84" t="s">
        <v>182</v>
      </c>
      <c r="C58" s="91">
        <f>'1.2.sz.mell.'!C58+'1.3.sz.mell.'!C58+'1.4.sz.mell.'!C58</f>
        <v>0</v>
      </c>
      <c r="D58" s="91">
        <f>'1.2.sz.mell.'!H58+'1.3.sz.mell.'!H58+'1.4.sz.mell.'!H58</f>
        <v>0</v>
      </c>
      <c r="E58" s="91">
        <f>'1.2.sz.mell.'!I58+'1.3.sz.mell.'!I58+'1.4.sz.mell.'!I58</f>
        <v>0</v>
      </c>
      <c r="F58" s="91">
        <f>'1.2.sz.mell.'!J58+'1.3.sz.mell.'!J58+'1.4.sz.mell.'!J58</f>
        <v>0</v>
      </c>
      <c r="G58" s="91">
        <f>'1.2.sz.mell.'!K58+'1.3.sz.mell.'!K58+'1.4.sz.mell.'!K58</f>
        <v>0</v>
      </c>
    </row>
    <row r="59" spans="1:7" s="79" customFormat="1" ht="12" customHeight="1" thickBot="1">
      <c r="A59" s="86" t="s">
        <v>183</v>
      </c>
      <c r="B59" s="95" t="s">
        <v>184</v>
      </c>
      <c r="C59" s="91">
        <f>'1.2.sz.mell.'!C59+'1.3.sz.mell.'!C59+'1.4.sz.mell.'!C59</f>
        <v>0</v>
      </c>
      <c r="D59" s="91">
        <f>'1.2.sz.mell.'!H59+'1.3.sz.mell.'!H59+'1.4.sz.mell.'!H59</f>
        <v>0</v>
      </c>
      <c r="E59" s="91">
        <f>'1.2.sz.mell.'!I59+'1.3.sz.mell.'!I59+'1.4.sz.mell.'!I59</f>
        <v>0</v>
      </c>
      <c r="F59" s="91">
        <f>'1.2.sz.mell.'!J59+'1.3.sz.mell.'!J59+'1.4.sz.mell.'!J59</f>
        <v>0</v>
      </c>
      <c r="G59" s="91">
        <f>'1.2.sz.mell.'!K59+'1.3.sz.mell.'!K59+'1.4.sz.mell.'!K59</f>
        <v>0</v>
      </c>
    </row>
    <row r="60" spans="1:7" s="79" customFormat="1" ht="12" customHeight="1" thickBot="1">
      <c r="A60" s="94" t="s">
        <v>185</v>
      </c>
      <c r="B60" s="88" t="s">
        <v>186</v>
      </c>
      <c r="C60" s="58">
        <f>SUM(C61:C64)</f>
        <v>0</v>
      </c>
      <c r="D60" s="58">
        <f>SUM(D61:D64)</f>
        <v>0</v>
      </c>
      <c r="E60" s="58">
        <f>SUM(E61:E64)</f>
        <v>0</v>
      </c>
      <c r="F60" s="58">
        <f>SUM(F61:F64)</f>
        <v>0</v>
      </c>
      <c r="G60" s="58">
        <f>SUM(G61:G64)</f>
        <v>0</v>
      </c>
    </row>
    <row r="61" spans="1:7" s="79" customFormat="1" ht="12" customHeight="1">
      <c r="A61" s="80" t="s">
        <v>187</v>
      </c>
      <c r="B61" s="81" t="s">
        <v>188</v>
      </c>
      <c r="C61" s="91">
        <f>'1.2.sz.mell.'!C61+'1.3.sz.mell.'!C61+'1.4.sz.mell.'!C61</f>
        <v>0</v>
      </c>
      <c r="D61" s="91">
        <f>'1.2.sz.mell.'!H61+'1.3.sz.mell.'!H61+'1.4.sz.mell.'!H61</f>
        <v>0</v>
      </c>
      <c r="E61" s="91">
        <f>'1.2.sz.mell.'!I61+'1.3.sz.mell.'!I61+'1.4.sz.mell.'!I61</f>
        <v>0</v>
      </c>
      <c r="F61" s="91">
        <f>'1.2.sz.mell.'!J61+'1.3.sz.mell.'!J61+'1.4.sz.mell.'!J61</f>
        <v>0</v>
      </c>
      <c r="G61" s="91">
        <f>'1.2.sz.mell.'!K61+'1.3.sz.mell.'!K61+'1.4.sz.mell.'!K61</f>
        <v>0</v>
      </c>
    </row>
    <row r="62" spans="1:7" s="79" customFormat="1" ht="12" customHeight="1">
      <c r="A62" s="83" t="s">
        <v>189</v>
      </c>
      <c r="B62" s="84" t="s">
        <v>190</v>
      </c>
      <c r="C62" s="91">
        <f>'1.2.sz.mell.'!C62+'1.3.sz.mell.'!C62+'1.4.sz.mell.'!C62</f>
        <v>0</v>
      </c>
      <c r="D62" s="91">
        <f>'1.2.sz.mell.'!H62+'1.3.sz.mell.'!H62+'1.4.sz.mell.'!H62</f>
        <v>0</v>
      </c>
      <c r="E62" s="91">
        <f>'1.2.sz.mell.'!I62+'1.3.sz.mell.'!I62+'1.4.sz.mell.'!I62</f>
        <v>0</v>
      </c>
      <c r="F62" s="91">
        <f>'1.2.sz.mell.'!J62+'1.3.sz.mell.'!J62+'1.4.sz.mell.'!J62</f>
        <v>0</v>
      </c>
      <c r="G62" s="91">
        <f>'1.2.sz.mell.'!K62+'1.3.sz.mell.'!K62+'1.4.sz.mell.'!K62</f>
        <v>0</v>
      </c>
    </row>
    <row r="63" spans="1:7" s="79" customFormat="1" ht="12" customHeight="1">
      <c r="A63" s="83" t="s">
        <v>191</v>
      </c>
      <c r="B63" s="84" t="s">
        <v>192</v>
      </c>
      <c r="C63" s="91">
        <f>'1.2.sz.mell.'!C63+'1.3.sz.mell.'!C63+'1.4.sz.mell.'!C63</f>
        <v>0</v>
      </c>
      <c r="D63" s="91">
        <f>'1.2.sz.mell.'!H63+'1.3.sz.mell.'!H63+'1.4.sz.mell.'!H63</f>
        <v>0</v>
      </c>
      <c r="E63" s="91">
        <f>'1.2.sz.mell.'!I63+'1.3.sz.mell.'!I63+'1.4.sz.mell.'!I63</f>
        <v>0</v>
      </c>
      <c r="F63" s="91">
        <f>'1.2.sz.mell.'!J63+'1.3.sz.mell.'!J63+'1.4.sz.mell.'!J63</f>
        <v>0</v>
      </c>
      <c r="G63" s="91">
        <f>'1.2.sz.mell.'!K63+'1.3.sz.mell.'!K63+'1.4.sz.mell.'!K63</f>
        <v>0</v>
      </c>
    </row>
    <row r="64" spans="1:7" s="79" customFormat="1" ht="12" customHeight="1" thickBot="1">
      <c r="A64" s="86" t="s">
        <v>193</v>
      </c>
      <c r="B64" s="87" t="s">
        <v>194</v>
      </c>
      <c r="C64" s="91">
        <f>'1.2.sz.mell.'!C64+'1.3.sz.mell.'!C64+'1.4.sz.mell.'!C64</f>
        <v>0</v>
      </c>
      <c r="D64" s="91">
        <f>'1.2.sz.mell.'!H64+'1.3.sz.mell.'!H64+'1.4.sz.mell.'!H64</f>
        <v>0</v>
      </c>
      <c r="E64" s="91">
        <f>'1.2.sz.mell.'!I64+'1.3.sz.mell.'!I64+'1.4.sz.mell.'!I64</f>
        <v>0</v>
      </c>
      <c r="F64" s="91">
        <f>'1.2.sz.mell.'!J64+'1.3.sz.mell.'!J64+'1.4.sz.mell.'!J64</f>
        <v>0</v>
      </c>
      <c r="G64" s="91">
        <f>'1.2.sz.mell.'!K64+'1.3.sz.mell.'!K64+'1.4.sz.mell.'!K64</f>
        <v>0</v>
      </c>
    </row>
    <row r="65" spans="1:7" s="79" customFormat="1" ht="12" customHeight="1" thickBot="1">
      <c r="A65" s="94" t="s">
        <v>195</v>
      </c>
      <c r="B65" s="88" t="s">
        <v>196</v>
      </c>
      <c r="C65" s="58">
        <f>SUM(C66:C67)</f>
        <v>13900988</v>
      </c>
      <c r="D65" s="58">
        <f>SUM(D66:D67)</f>
        <v>0</v>
      </c>
      <c r="E65" s="58">
        <f>SUM(E66:E67)</f>
        <v>0</v>
      </c>
      <c r="F65" s="58">
        <f>SUM(F66:F67)</f>
        <v>0</v>
      </c>
      <c r="G65" s="58">
        <f>SUM(G66:G67)</f>
        <v>0</v>
      </c>
    </row>
    <row r="66" spans="1:7" s="79" customFormat="1" ht="12" customHeight="1">
      <c r="A66" s="80" t="s">
        <v>197</v>
      </c>
      <c r="B66" s="81" t="s">
        <v>198</v>
      </c>
      <c r="C66" s="91">
        <f>'1.2.sz.mell.'!C66+'1.3.sz.mell.'!C66+'1.4.sz.mell.'!C66</f>
        <v>13900988</v>
      </c>
      <c r="D66" s="91">
        <f>'1.2.sz.mell.'!H66+'1.3.sz.mell.'!H66+'1.4.sz.mell.'!H66</f>
        <v>0</v>
      </c>
      <c r="E66" s="91">
        <f>'1.2.sz.mell.'!I66+'1.3.sz.mell.'!I66+'1.4.sz.mell.'!I66</f>
        <v>0</v>
      </c>
      <c r="F66" s="91">
        <f>'1.2.sz.mell.'!J66+'1.3.sz.mell.'!J66+'1.4.sz.mell.'!J66</f>
        <v>0</v>
      </c>
      <c r="G66" s="91">
        <f>'1.2.sz.mell.'!K66+'1.3.sz.mell.'!K66+'1.4.sz.mell.'!K66</f>
        <v>0</v>
      </c>
    </row>
    <row r="67" spans="1:7" s="79" customFormat="1" ht="12" customHeight="1" thickBot="1">
      <c r="A67" s="86" t="s">
        <v>199</v>
      </c>
      <c r="B67" s="87" t="s">
        <v>200</v>
      </c>
      <c r="C67" s="91">
        <f>'1.2.sz.mell.'!C67+'1.3.sz.mell.'!C67+'1.4.sz.mell.'!C67</f>
        <v>0</v>
      </c>
      <c r="D67" s="91">
        <f>'1.2.sz.mell.'!H67+'1.3.sz.mell.'!H67+'1.4.sz.mell.'!H67</f>
        <v>0</v>
      </c>
      <c r="E67" s="91">
        <f>'1.2.sz.mell.'!I67+'1.3.sz.mell.'!I67+'1.4.sz.mell.'!I67</f>
        <v>0</v>
      </c>
      <c r="F67" s="91">
        <f>'1.2.sz.mell.'!J67+'1.3.sz.mell.'!J67+'1.4.sz.mell.'!J67</f>
        <v>0</v>
      </c>
      <c r="G67" s="91">
        <f>'1.2.sz.mell.'!K67+'1.3.sz.mell.'!K67+'1.4.sz.mell.'!K67</f>
        <v>0</v>
      </c>
    </row>
    <row r="68" spans="1:7" s="79" customFormat="1" ht="12" customHeight="1" thickBot="1">
      <c r="A68" s="94" t="s">
        <v>201</v>
      </c>
      <c r="B68" s="88" t="s">
        <v>202</v>
      </c>
      <c r="C68" s="58">
        <f>SUM(C69:C71)</f>
        <v>0</v>
      </c>
      <c r="D68" s="58">
        <f>SUM(D69:D71)</f>
        <v>0</v>
      </c>
      <c r="E68" s="58">
        <f>SUM(E69:E71)</f>
        <v>0</v>
      </c>
      <c r="F68" s="58">
        <f>SUM(F69:F71)</f>
        <v>0</v>
      </c>
      <c r="G68" s="58">
        <f>SUM(G69:G71)</f>
        <v>0</v>
      </c>
    </row>
    <row r="69" spans="1:7" s="79" customFormat="1" ht="12" hidden="1" customHeight="1">
      <c r="A69" s="80" t="s">
        <v>203</v>
      </c>
      <c r="B69" s="81" t="s">
        <v>204</v>
      </c>
      <c r="C69" s="91">
        <f>'1.2.sz.mell.'!C69+'1.3.sz.mell.'!C69+'1.4.sz.mell.'!C69</f>
        <v>0</v>
      </c>
      <c r="D69" s="91">
        <f>'1.2.sz.mell.'!H69+'1.3.sz.mell.'!H69+'1.4.sz.mell.'!H69</f>
        <v>0</v>
      </c>
      <c r="E69" s="91">
        <f>'1.2.sz.mell.'!I69+'1.3.sz.mell.'!I69+'1.4.sz.mell.'!I69</f>
        <v>0</v>
      </c>
      <c r="F69" s="91">
        <f>'1.2.sz.mell.'!J69+'1.3.sz.mell.'!J69+'1.4.sz.mell.'!J69</f>
        <v>0</v>
      </c>
      <c r="G69" s="91">
        <f>'1.2.sz.mell.'!K69+'1.3.sz.mell.'!K69+'1.4.sz.mell.'!K69</f>
        <v>0</v>
      </c>
    </row>
    <row r="70" spans="1:7" s="79" customFormat="1" ht="12" hidden="1" customHeight="1">
      <c r="A70" s="83" t="s">
        <v>205</v>
      </c>
      <c r="B70" s="84" t="s">
        <v>206</v>
      </c>
      <c r="C70" s="91">
        <f>'1.2.sz.mell.'!C70+'1.3.sz.mell.'!C70+'1.4.sz.mell.'!C70</f>
        <v>0</v>
      </c>
      <c r="D70" s="91">
        <f>'1.2.sz.mell.'!H70+'1.3.sz.mell.'!H70+'1.4.sz.mell.'!H70</f>
        <v>0</v>
      </c>
      <c r="E70" s="91">
        <f>'1.2.sz.mell.'!I70+'1.3.sz.mell.'!I70+'1.4.sz.mell.'!I70</f>
        <v>0</v>
      </c>
      <c r="F70" s="91">
        <f>'1.2.sz.mell.'!J70+'1.3.sz.mell.'!J70+'1.4.sz.mell.'!J70</f>
        <v>0</v>
      </c>
      <c r="G70" s="91">
        <f>'1.2.sz.mell.'!K70+'1.3.sz.mell.'!K70+'1.4.sz.mell.'!K70</f>
        <v>0</v>
      </c>
    </row>
    <row r="71" spans="1:7" s="79" customFormat="1" ht="12" hidden="1" customHeight="1" thickBot="1">
      <c r="A71" s="86" t="s">
        <v>207</v>
      </c>
      <c r="B71" s="87" t="s">
        <v>208</v>
      </c>
      <c r="C71" s="91">
        <f>'1.2.sz.mell.'!C71+'1.3.sz.mell.'!C71+'1.4.sz.mell.'!C71</f>
        <v>0</v>
      </c>
      <c r="D71" s="91">
        <f>'1.2.sz.mell.'!H71+'1.3.sz.mell.'!H71+'1.4.sz.mell.'!H71</f>
        <v>0</v>
      </c>
      <c r="E71" s="91">
        <f>'1.2.sz.mell.'!I71+'1.3.sz.mell.'!I71+'1.4.sz.mell.'!I71</f>
        <v>0</v>
      </c>
      <c r="F71" s="91">
        <f>'1.2.sz.mell.'!J71+'1.3.sz.mell.'!J71+'1.4.sz.mell.'!J71</f>
        <v>0</v>
      </c>
      <c r="G71" s="91">
        <f>'1.2.sz.mell.'!K71+'1.3.sz.mell.'!K71+'1.4.sz.mell.'!K71</f>
        <v>0</v>
      </c>
    </row>
    <row r="72" spans="1:7" s="79" customFormat="1" ht="12" customHeight="1" thickBot="1">
      <c r="A72" s="94" t="s">
        <v>209</v>
      </c>
      <c r="B72" s="88" t="s">
        <v>210</v>
      </c>
      <c r="C72" s="58">
        <f>SUM(C73:C76)</f>
        <v>0</v>
      </c>
      <c r="D72" s="58">
        <f>SUM(D73:D76)</f>
        <v>0</v>
      </c>
      <c r="E72" s="58">
        <f>SUM(E73:E76)</f>
        <v>0</v>
      </c>
      <c r="F72" s="58">
        <f>SUM(F73:F76)</f>
        <v>0</v>
      </c>
      <c r="G72" s="58">
        <f>SUM(G73:G76)</f>
        <v>0</v>
      </c>
    </row>
    <row r="73" spans="1:7" s="79" customFormat="1" ht="12" hidden="1" customHeight="1">
      <c r="A73" s="96" t="s">
        <v>211</v>
      </c>
      <c r="B73" s="81" t="s">
        <v>212</v>
      </c>
      <c r="C73" s="91">
        <f>'1.2.sz.mell.'!C73+'1.3.sz.mell.'!C73+'1.4.sz.mell.'!C73</f>
        <v>0</v>
      </c>
      <c r="D73" s="91">
        <f>'1.2.sz.mell.'!H73+'1.3.sz.mell.'!H73+'1.4.sz.mell.'!H73</f>
        <v>0</v>
      </c>
      <c r="E73" s="91">
        <f>'1.2.sz.mell.'!I73+'1.3.sz.mell.'!I73+'1.4.sz.mell.'!I73</f>
        <v>0</v>
      </c>
      <c r="F73" s="91">
        <f>'1.2.sz.mell.'!J73+'1.3.sz.mell.'!J73+'1.4.sz.mell.'!J73</f>
        <v>0</v>
      </c>
      <c r="G73" s="91">
        <f>'1.2.sz.mell.'!K73+'1.3.sz.mell.'!K73+'1.4.sz.mell.'!K73</f>
        <v>0</v>
      </c>
    </row>
    <row r="74" spans="1:7" s="79" customFormat="1" ht="12" hidden="1" customHeight="1">
      <c r="A74" s="97" t="s">
        <v>213</v>
      </c>
      <c r="B74" s="84" t="s">
        <v>214</v>
      </c>
      <c r="C74" s="91">
        <f>'1.2.sz.mell.'!C74+'1.3.sz.mell.'!C74+'1.4.sz.mell.'!C74</f>
        <v>0</v>
      </c>
      <c r="D74" s="91">
        <f>'1.2.sz.mell.'!H74+'1.3.sz.mell.'!H74+'1.4.sz.mell.'!H74</f>
        <v>0</v>
      </c>
      <c r="E74" s="91">
        <f>'1.2.sz.mell.'!I74+'1.3.sz.mell.'!I74+'1.4.sz.mell.'!I74</f>
        <v>0</v>
      </c>
      <c r="F74" s="91">
        <f>'1.2.sz.mell.'!J74+'1.3.sz.mell.'!J74+'1.4.sz.mell.'!J74</f>
        <v>0</v>
      </c>
      <c r="G74" s="91">
        <f>'1.2.sz.mell.'!K74+'1.3.sz.mell.'!K74+'1.4.sz.mell.'!K74</f>
        <v>0</v>
      </c>
    </row>
    <row r="75" spans="1:7" s="79" customFormat="1" ht="12" hidden="1" customHeight="1">
      <c r="A75" s="97" t="s">
        <v>215</v>
      </c>
      <c r="B75" s="84" t="s">
        <v>216</v>
      </c>
      <c r="C75" s="91">
        <f>'1.2.sz.mell.'!C75+'1.3.sz.mell.'!C75+'1.4.sz.mell.'!C75</f>
        <v>0</v>
      </c>
      <c r="D75" s="91">
        <f>'1.2.sz.mell.'!H75+'1.3.sz.mell.'!H75+'1.4.sz.mell.'!H75</f>
        <v>0</v>
      </c>
      <c r="E75" s="91">
        <f>'1.2.sz.mell.'!I75+'1.3.sz.mell.'!I75+'1.4.sz.mell.'!I75</f>
        <v>0</v>
      </c>
      <c r="F75" s="91">
        <f>'1.2.sz.mell.'!J75+'1.3.sz.mell.'!J75+'1.4.sz.mell.'!J75</f>
        <v>0</v>
      </c>
      <c r="G75" s="91">
        <f>'1.2.sz.mell.'!K75+'1.3.sz.mell.'!K75+'1.4.sz.mell.'!K75</f>
        <v>0</v>
      </c>
    </row>
    <row r="76" spans="1:7" s="79" customFormat="1" ht="12" hidden="1" customHeight="1" thickBot="1">
      <c r="A76" s="98" t="s">
        <v>217</v>
      </c>
      <c r="B76" s="87" t="s">
        <v>218</v>
      </c>
      <c r="C76" s="91">
        <f>'1.2.sz.mell.'!C76+'1.3.sz.mell.'!C76+'1.4.sz.mell.'!C76</f>
        <v>0</v>
      </c>
      <c r="D76" s="91">
        <f>'1.2.sz.mell.'!H76+'1.3.sz.mell.'!H76+'1.4.sz.mell.'!H76</f>
        <v>0</v>
      </c>
      <c r="E76" s="91">
        <f>'1.2.sz.mell.'!I76+'1.3.sz.mell.'!I76+'1.4.sz.mell.'!I76</f>
        <v>0</v>
      </c>
      <c r="F76" s="91">
        <f>'1.2.sz.mell.'!J76+'1.3.sz.mell.'!J76+'1.4.sz.mell.'!J76</f>
        <v>0</v>
      </c>
      <c r="G76" s="91">
        <f>'1.2.sz.mell.'!K76+'1.3.sz.mell.'!K76+'1.4.sz.mell.'!K76</f>
        <v>0</v>
      </c>
    </row>
    <row r="77" spans="1:7" s="79" customFormat="1" ht="13.5" customHeight="1" thickBot="1">
      <c r="A77" s="94" t="s">
        <v>219</v>
      </c>
      <c r="B77" s="88" t="s">
        <v>220</v>
      </c>
      <c r="C77" s="99"/>
      <c r="D77" s="99"/>
      <c r="E77" s="99"/>
      <c r="F77" s="99"/>
      <c r="G77" s="99"/>
    </row>
    <row r="78" spans="1:7" s="79" customFormat="1" ht="15.75" customHeight="1" thickBot="1">
      <c r="A78" s="94" t="s">
        <v>221</v>
      </c>
      <c r="B78" s="100" t="s">
        <v>222</v>
      </c>
      <c r="C78" s="65">
        <f>+C56+C60+C65+C68+C72+C77</f>
        <v>13900988</v>
      </c>
      <c r="D78" s="65">
        <f>+D56+D60+D65+D68+D72+D77</f>
        <v>0</v>
      </c>
      <c r="E78" s="65">
        <f>+E56+E60+E65+E68+E72+E77</f>
        <v>0</v>
      </c>
      <c r="F78" s="65">
        <f>+F56+F60+F65+F68+F72+F77</f>
        <v>0</v>
      </c>
      <c r="G78" s="65">
        <f>+G56+G60+G65+G68+G72+G77</f>
        <v>0</v>
      </c>
    </row>
    <row r="79" spans="1:7" s="79" customFormat="1" ht="16.5" customHeight="1" thickBot="1">
      <c r="A79" s="101" t="s">
        <v>223</v>
      </c>
      <c r="B79" s="102" t="s">
        <v>224</v>
      </c>
      <c r="C79" s="65">
        <f>+C55+C78</f>
        <v>289249988</v>
      </c>
      <c r="D79" s="65" t="e">
        <f>+D55+D78</f>
        <v>#REF!</v>
      </c>
      <c r="E79" s="65" t="e">
        <f>+E55+E78</f>
        <v>#REF!</v>
      </c>
      <c r="F79" s="65" t="e">
        <f>+F55+F78</f>
        <v>#REF!</v>
      </c>
      <c r="G79" s="65" t="e">
        <f>+G55+G78</f>
        <v>#REF!</v>
      </c>
    </row>
    <row r="80" spans="1:7" s="79" customFormat="1" ht="16.5" customHeight="1">
      <c r="A80" s="103"/>
      <c r="B80" s="103"/>
      <c r="C80" s="104"/>
      <c r="D80" s="104"/>
      <c r="E80" s="104"/>
      <c r="F80" s="104"/>
      <c r="G80" s="104"/>
    </row>
    <row r="81" spans="1:7" ht="16.5" customHeight="1">
      <c r="A81" s="386" t="s">
        <v>225</v>
      </c>
      <c r="B81" s="386"/>
      <c r="C81" s="386"/>
      <c r="D81" s="210"/>
      <c r="E81" s="210"/>
      <c r="F81" s="210"/>
      <c r="G81" s="210"/>
    </row>
    <row r="82" spans="1:7" s="106" customFormat="1" ht="16.5" customHeight="1" thickBot="1">
      <c r="A82" s="387" t="s">
        <v>226</v>
      </c>
      <c r="B82" s="387"/>
      <c r="C82" s="69" t="s">
        <v>376</v>
      </c>
      <c r="D82" s="105" t="s">
        <v>109</v>
      </c>
      <c r="E82" s="105" t="s">
        <v>109</v>
      </c>
      <c r="F82" s="105" t="s">
        <v>109</v>
      </c>
      <c r="G82" s="105" t="s">
        <v>109</v>
      </c>
    </row>
    <row r="83" spans="1:7" ht="24.75" thickBot="1">
      <c r="A83" s="70" t="s">
        <v>110</v>
      </c>
      <c r="B83" s="71" t="s">
        <v>227</v>
      </c>
      <c r="C83" s="72" t="s">
        <v>445</v>
      </c>
      <c r="D83" s="72" t="s">
        <v>345</v>
      </c>
      <c r="E83" s="72" t="s">
        <v>346</v>
      </c>
      <c r="F83" s="72" t="s">
        <v>347</v>
      </c>
      <c r="G83" s="72" t="s">
        <v>346</v>
      </c>
    </row>
    <row r="84" spans="1:7" s="76" customFormat="1" ht="12" customHeight="1" thickBot="1">
      <c r="A84" s="57">
        <v>1</v>
      </c>
      <c r="B84" s="107">
        <v>2</v>
      </c>
      <c r="C84" s="108">
        <v>3</v>
      </c>
      <c r="D84" s="108">
        <v>3</v>
      </c>
      <c r="E84" s="108">
        <v>3</v>
      </c>
      <c r="F84" s="108">
        <v>3</v>
      </c>
      <c r="G84" s="108">
        <v>3</v>
      </c>
    </row>
    <row r="85" spans="1:7" ht="12" customHeight="1" thickBot="1">
      <c r="A85" s="109" t="s">
        <v>4</v>
      </c>
      <c r="B85" s="110" t="s">
        <v>228</v>
      </c>
      <c r="C85" s="111">
        <f>SUM(C86:C90)</f>
        <v>280368928</v>
      </c>
      <c r="D85" s="111">
        <f>SUM(D86:D90)</f>
        <v>0</v>
      </c>
      <c r="E85" s="111">
        <f>SUM(E86:E90)</f>
        <v>0</v>
      </c>
      <c r="F85" s="111">
        <f>SUM(F86:F90)</f>
        <v>0</v>
      </c>
      <c r="G85" s="111">
        <f>SUM(G86:G90)</f>
        <v>0</v>
      </c>
    </row>
    <row r="86" spans="1:7" ht="12" customHeight="1">
      <c r="A86" s="112" t="s">
        <v>5</v>
      </c>
      <c r="B86" s="113" t="s">
        <v>55</v>
      </c>
      <c r="C86" s="114">
        <f>'1.2.sz.mell.'!C86+'1.3.sz.mell.'!C86+'1.4.sz.mell.'!C86</f>
        <v>173202006</v>
      </c>
      <c r="D86" s="114">
        <f>'1.2.sz.mell.'!H86+'1.3.sz.mell.'!H86+'1.4.sz.mell.'!H86</f>
        <v>0</v>
      </c>
      <c r="E86" s="114">
        <f>'1.2.sz.mell.'!I86+'1.3.sz.mell.'!I86+'1.4.sz.mell.'!I86</f>
        <v>0</v>
      </c>
      <c r="F86" s="114">
        <f>'1.2.sz.mell.'!J86+'1.3.sz.mell.'!J86+'1.4.sz.mell.'!J86</f>
        <v>0</v>
      </c>
      <c r="G86" s="114">
        <f>'1.2.sz.mell.'!K86+'1.3.sz.mell.'!K86+'1.4.sz.mell.'!K86</f>
        <v>0</v>
      </c>
    </row>
    <row r="87" spans="1:7" ht="12" customHeight="1">
      <c r="A87" s="83" t="s">
        <v>6</v>
      </c>
      <c r="B87" s="19" t="s">
        <v>56</v>
      </c>
      <c r="C87" s="85">
        <f>'1.2.sz.mell.'!C87+'1.3.sz.mell.'!C87+'1.4.sz.mell.'!C87</f>
        <v>31898851</v>
      </c>
      <c r="D87" s="85">
        <f>'1.2.sz.mell.'!H87+'1.3.sz.mell.'!H87+'1.4.sz.mell.'!H87</f>
        <v>0</v>
      </c>
      <c r="E87" s="85">
        <f>'1.2.sz.mell.'!I87+'1.3.sz.mell.'!I87+'1.4.sz.mell.'!I87</f>
        <v>0</v>
      </c>
      <c r="F87" s="85">
        <f>'1.2.sz.mell.'!J87+'1.3.sz.mell.'!J87+'1.4.sz.mell.'!J87</f>
        <v>0</v>
      </c>
      <c r="G87" s="85">
        <f>'1.2.sz.mell.'!K87+'1.3.sz.mell.'!K87+'1.4.sz.mell.'!K87</f>
        <v>0</v>
      </c>
    </row>
    <row r="88" spans="1:7" ht="12" customHeight="1">
      <c r="A88" s="83" t="s">
        <v>7</v>
      </c>
      <c r="B88" s="19" t="s">
        <v>57</v>
      </c>
      <c r="C88" s="89">
        <f>'1.2.sz.mell.'!C88+'1.3.sz.mell.'!C88+'1.4.sz.mell.'!C88</f>
        <v>67987856</v>
      </c>
      <c r="D88" s="89">
        <f>'1.2.sz.mell.'!H88+'1.3.sz.mell.'!H88+'1.4.sz.mell.'!H88</f>
        <v>0</v>
      </c>
      <c r="E88" s="89">
        <f>'1.2.sz.mell.'!I88+'1.3.sz.mell.'!I88+'1.4.sz.mell.'!I88</f>
        <v>0</v>
      </c>
      <c r="F88" s="89">
        <f>'1.2.sz.mell.'!J88+'1.3.sz.mell.'!J88+'1.4.sz.mell.'!J88</f>
        <v>0</v>
      </c>
      <c r="G88" s="89">
        <f>'1.2.sz.mell.'!K88+'1.3.sz.mell.'!K88+'1.4.sz.mell.'!K88</f>
        <v>0</v>
      </c>
    </row>
    <row r="89" spans="1:7" ht="12" customHeight="1">
      <c r="A89" s="83" t="s">
        <v>8</v>
      </c>
      <c r="B89" s="115" t="s">
        <v>58</v>
      </c>
      <c r="C89" s="89">
        <f>'1.2.sz.mell.'!C89+'1.3.sz.mell.'!C89+'1.4.sz.mell.'!C89</f>
        <v>0</v>
      </c>
      <c r="D89" s="89">
        <f>'1.2.sz.mell.'!H89+'1.3.sz.mell.'!H89+'1.4.sz.mell.'!H89</f>
        <v>0</v>
      </c>
      <c r="E89" s="89">
        <f>'1.2.sz.mell.'!I89+'1.3.sz.mell.'!I89+'1.4.sz.mell.'!I89</f>
        <v>0</v>
      </c>
      <c r="F89" s="89">
        <f>'1.2.sz.mell.'!J89+'1.3.sz.mell.'!J89+'1.4.sz.mell.'!J89</f>
        <v>0</v>
      </c>
      <c r="G89" s="89">
        <f>'1.2.sz.mell.'!K89+'1.3.sz.mell.'!K89+'1.4.sz.mell.'!K89</f>
        <v>0</v>
      </c>
    </row>
    <row r="90" spans="1:7" ht="12" customHeight="1" thickBot="1">
      <c r="A90" s="83" t="s">
        <v>229</v>
      </c>
      <c r="B90" s="116" t="s">
        <v>59</v>
      </c>
      <c r="C90" s="89">
        <f>'1.2.sz.mell.'!C90+'1.3.sz.mell.'!C90+'1.4.sz.mell.'!C90</f>
        <v>7280215</v>
      </c>
      <c r="D90" s="89">
        <f>'1.2.sz.mell.'!H90+'1.3.sz.mell.'!H90+'1.4.sz.mell.'!H90</f>
        <v>0</v>
      </c>
      <c r="E90" s="89">
        <f>'1.2.sz.mell.'!I90+'1.3.sz.mell.'!I90+'1.4.sz.mell.'!I90</f>
        <v>0</v>
      </c>
      <c r="F90" s="89">
        <f>'1.2.sz.mell.'!J90+'1.3.sz.mell.'!J90+'1.4.sz.mell.'!J90</f>
        <v>0</v>
      </c>
      <c r="G90" s="89">
        <f>'1.2.sz.mell.'!K90+'1.3.sz.mell.'!K90+'1.4.sz.mell.'!K90</f>
        <v>0</v>
      </c>
    </row>
    <row r="91" spans="1:7" ht="12" customHeight="1" thickBot="1">
      <c r="A91" s="77" t="s">
        <v>10</v>
      </c>
      <c r="B91" s="118" t="s">
        <v>230</v>
      </c>
      <c r="C91" s="58">
        <f>+C92+C94+C96</f>
        <v>354000</v>
      </c>
      <c r="D91" s="58">
        <f>+D92+D94+D96</f>
        <v>0</v>
      </c>
      <c r="E91" s="58">
        <f>+E92+E94+E96</f>
        <v>0</v>
      </c>
      <c r="F91" s="58">
        <f>+F92+F94+F96</f>
        <v>0</v>
      </c>
      <c r="G91" s="58">
        <f>+G92+G94+G96</f>
        <v>0</v>
      </c>
    </row>
    <row r="92" spans="1:7" ht="12" customHeight="1">
      <c r="A92" s="80" t="s">
        <v>12</v>
      </c>
      <c r="B92" s="19" t="s">
        <v>61</v>
      </c>
      <c r="C92" s="82">
        <f>'1.2.sz.mell.'!C92+'1.3.sz.mell.'!C92+'1.4.sz.mell.'!C92</f>
        <v>354000</v>
      </c>
      <c r="D92" s="82">
        <f>'1.2.sz.mell.'!H92+'1.3.sz.mell.'!H92+'1.4.sz.mell.'!H92</f>
        <v>0</v>
      </c>
      <c r="E92" s="82">
        <f>'1.2.sz.mell.'!I92+'1.3.sz.mell.'!I92+'1.4.sz.mell.'!I92</f>
        <v>0</v>
      </c>
      <c r="F92" s="82">
        <f>'1.2.sz.mell.'!J92+'1.3.sz.mell.'!J92+'1.4.sz.mell.'!J92</f>
        <v>0</v>
      </c>
      <c r="G92" s="82">
        <f>'1.2.sz.mell.'!K92+'1.3.sz.mell.'!K92+'1.4.sz.mell.'!K92</f>
        <v>0</v>
      </c>
    </row>
    <row r="93" spans="1:7" ht="12" customHeight="1">
      <c r="A93" s="80" t="s">
        <v>14</v>
      </c>
      <c r="B93" s="119" t="s">
        <v>231</v>
      </c>
      <c r="C93" s="82">
        <f>'1.2.sz.mell.'!C93+'1.3.sz.mell.'!C93+'1.4.sz.mell.'!C93</f>
        <v>0</v>
      </c>
      <c r="D93" s="82">
        <f>'1.2.sz.mell.'!H93+'1.3.sz.mell.'!H93+'1.4.sz.mell.'!H93</f>
        <v>0</v>
      </c>
      <c r="E93" s="82">
        <f>'1.2.sz.mell.'!I93+'1.3.sz.mell.'!I93+'1.4.sz.mell.'!I93</f>
        <v>0</v>
      </c>
      <c r="F93" s="82">
        <f>'1.2.sz.mell.'!J93+'1.3.sz.mell.'!J93+'1.4.sz.mell.'!J93</f>
        <v>0</v>
      </c>
      <c r="G93" s="82">
        <f>'1.2.sz.mell.'!K93+'1.3.sz.mell.'!K93+'1.4.sz.mell.'!K93</f>
        <v>0</v>
      </c>
    </row>
    <row r="94" spans="1:7" ht="12" customHeight="1">
      <c r="A94" s="80" t="s">
        <v>16</v>
      </c>
      <c r="B94" s="119" t="s">
        <v>62</v>
      </c>
      <c r="C94" s="85">
        <f>'1.2.sz.mell.'!C94+'1.3.sz.mell.'!C94+'1.4.sz.mell.'!C94</f>
        <v>0</v>
      </c>
      <c r="D94" s="85">
        <f>'1.2.sz.mell.'!H94+'1.3.sz.mell.'!H94+'1.4.sz.mell.'!H94</f>
        <v>0</v>
      </c>
      <c r="E94" s="85">
        <f>'1.2.sz.mell.'!I94+'1.3.sz.mell.'!I94+'1.4.sz.mell.'!I94</f>
        <v>0</v>
      </c>
      <c r="F94" s="85">
        <f>'1.2.sz.mell.'!J94+'1.3.sz.mell.'!J94+'1.4.sz.mell.'!J94</f>
        <v>0</v>
      </c>
      <c r="G94" s="85">
        <f>'1.2.sz.mell.'!K94+'1.3.sz.mell.'!K94+'1.4.sz.mell.'!K94</f>
        <v>0</v>
      </c>
    </row>
    <row r="95" spans="1:7" ht="12" customHeight="1">
      <c r="A95" s="80" t="s">
        <v>18</v>
      </c>
      <c r="B95" s="119" t="s">
        <v>232</v>
      </c>
      <c r="C95" s="61">
        <f>'1.2.sz.mell.'!C95+'1.3.sz.mell.'!C95+'1.4.sz.mell.'!C95</f>
        <v>0</v>
      </c>
      <c r="D95" s="61">
        <f>'1.2.sz.mell.'!H95+'1.3.sz.mell.'!H95+'1.4.sz.mell.'!H95</f>
        <v>0</v>
      </c>
      <c r="E95" s="61">
        <f>'1.2.sz.mell.'!I95+'1.3.sz.mell.'!I95+'1.4.sz.mell.'!I95</f>
        <v>0</v>
      </c>
      <c r="F95" s="61">
        <f>'1.2.sz.mell.'!J95+'1.3.sz.mell.'!J95+'1.4.sz.mell.'!J95</f>
        <v>0</v>
      </c>
      <c r="G95" s="61">
        <f>'1.2.sz.mell.'!K95+'1.3.sz.mell.'!K95+'1.4.sz.mell.'!K95</f>
        <v>0</v>
      </c>
    </row>
    <row r="96" spans="1:7" ht="12" customHeight="1" thickBot="1">
      <c r="A96" s="80" t="s">
        <v>116</v>
      </c>
      <c r="B96" s="120" t="s">
        <v>233</v>
      </c>
      <c r="C96" s="61">
        <f>'1.2.sz.mell.'!C96+'1.3.sz.mell.'!C96+'1.4.sz.mell.'!C96</f>
        <v>0</v>
      </c>
      <c r="D96" s="61">
        <f>'1.2.sz.mell.'!H96+'1.3.sz.mell.'!H96+'1.4.sz.mell.'!H96</f>
        <v>0</v>
      </c>
      <c r="E96" s="61">
        <f>'1.2.sz.mell.'!I96+'1.3.sz.mell.'!I96+'1.4.sz.mell.'!I96</f>
        <v>0</v>
      </c>
      <c r="F96" s="61">
        <f>'1.2.sz.mell.'!J96+'1.3.sz.mell.'!J96+'1.4.sz.mell.'!J96</f>
        <v>0</v>
      </c>
      <c r="G96" s="61">
        <f>'1.2.sz.mell.'!K96+'1.3.sz.mell.'!K96+'1.4.sz.mell.'!K96</f>
        <v>0</v>
      </c>
    </row>
    <row r="97" spans="1:7" ht="12" customHeight="1" thickBot="1">
      <c r="A97" s="77" t="s">
        <v>20</v>
      </c>
      <c r="B97" s="24" t="s">
        <v>234</v>
      </c>
      <c r="C97" s="58">
        <f>+C98+C99</f>
        <v>8527060</v>
      </c>
      <c r="D97" s="58">
        <f>+D98+D99</f>
        <v>0</v>
      </c>
      <c r="E97" s="58">
        <f>+E98+E99</f>
        <v>0</v>
      </c>
      <c r="F97" s="58">
        <f>+F98+F99</f>
        <v>0</v>
      </c>
      <c r="G97" s="58">
        <f>+G98+G99</f>
        <v>0</v>
      </c>
    </row>
    <row r="98" spans="1:7" ht="12" customHeight="1">
      <c r="A98" s="80" t="s">
        <v>121</v>
      </c>
      <c r="B98" s="22" t="s">
        <v>235</v>
      </c>
      <c r="C98" s="82">
        <f>'1.2.sz.mell.'!C98+'1.3.sz.mell.'!C98+'1.4.sz.mell.'!C98</f>
        <v>6227060</v>
      </c>
      <c r="D98" s="82">
        <f>'1.2.sz.mell.'!H98+'1.3.sz.mell.'!H98+'1.4.sz.mell.'!H98</f>
        <v>0</v>
      </c>
      <c r="E98" s="82">
        <f>'1.2.sz.mell.'!I98+'1.3.sz.mell.'!I98+'1.4.sz.mell.'!I98</f>
        <v>0</v>
      </c>
      <c r="F98" s="82">
        <f>'1.2.sz.mell.'!J98+'1.3.sz.mell.'!J98+'1.4.sz.mell.'!J98</f>
        <v>0</v>
      </c>
      <c r="G98" s="82">
        <f>'1.2.sz.mell.'!K98+'1.3.sz.mell.'!K98+'1.4.sz.mell.'!K98</f>
        <v>0</v>
      </c>
    </row>
    <row r="99" spans="1:7" ht="12" customHeight="1" thickBot="1">
      <c r="A99" s="86" t="s">
        <v>123</v>
      </c>
      <c r="B99" s="119" t="s">
        <v>236</v>
      </c>
      <c r="C99" s="89">
        <f>'1.2.sz.mell.'!C99+'1.3.sz.mell.'!C99+'1.4.sz.mell.'!C99</f>
        <v>2300000</v>
      </c>
      <c r="D99" s="89">
        <f>'1.2.sz.mell.'!H99+'1.3.sz.mell.'!H99+'1.4.sz.mell.'!H99</f>
        <v>0</v>
      </c>
      <c r="E99" s="89">
        <f>'1.2.sz.mell.'!I99+'1.3.sz.mell.'!I99+'1.4.sz.mell.'!I99</f>
        <v>0</v>
      </c>
      <c r="F99" s="89">
        <f>'1.2.sz.mell.'!J99+'1.3.sz.mell.'!J99+'1.4.sz.mell.'!J99</f>
        <v>0</v>
      </c>
      <c r="G99" s="89">
        <f>'1.2.sz.mell.'!K99+'1.3.sz.mell.'!K99+'1.4.sz.mell.'!K99</f>
        <v>0</v>
      </c>
    </row>
    <row r="100" spans="1:7" ht="12" customHeight="1" thickBot="1">
      <c r="A100" s="77" t="s">
        <v>22</v>
      </c>
      <c r="B100" s="24" t="s">
        <v>103</v>
      </c>
      <c r="C100" s="58">
        <f>+C85+C91+C97</f>
        <v>289249988</v>
      </c>
      <c r="D100" s="58">
        <f>+D85+D91+D97</f>
        <v>0</v>
      </c>
      <c r="E100" s="58">
        <f>+E85+E91+E97</f>
        <v>0</v>
      </c>
      <c r="F100" s="58">
        <f>+F85+F91+F97</f>
        <v>0</v>
      </c>
      <c r="G100" s="58">
        <f>+G85+G91+G97</f>
        <v>0</v>
      </c>
    </row>
    <row r="101" spans="1:7" ht="12" customHeight="1" thickBot="1">
      <c r="A101" s="77" t="s">
        <v>29</v>
      </c>
      <c r="B101" s="24" t="s">
        <v>71</v>
      </c>
      <c r="C101" s="58">
        <f>+C102+C103+C104</f>
        <v>0</v>
      </c>
      <c r="D101" s="58">
        <f>+D102+D103+D104</f>
        <v>0</v>
      </c>
      <c r="E101" s="58">
        <f>+E102+E103+E104</f>
        <v>0</v>
      </c>
      <c r="F101" s="58">
        <f>+F102+F103+F104</f>
        <v>0</v>
      </c>
      <c r="G101" s="58">
        <f>+G102+G103+G104</f>
        <v>0</v>
      </c>
    </row>
    <row r="102" spans="1:7" ht="12" customHeight="1">
      <c r="A102" s="80" t="s">
        <v>31</v>
      </c>
      <c r="B102" s="22" t="s">
        <v>72</v>
      </c>
      <c r="C102" s="61">
        <f>'1.2.sz.mell.'!C102+'1.3.sz.mell.'!C102+'1.4.sz.mell.'!C102</f>
        <v>0</v>
      </c>
      <c r="D102" s="61">
        <f>'1.2.sz.mell.'!H102+'1.3.sz.mell.'!H102+'1.4.sz.mell.'!H102</f>
        <v>0</v>
      </c>
      <c r="E102" s="61">
        <f>'1.2.sz.mell.'!I102+'1.3.sz.mell.'!I102+'1.4.sz.mell.'!I102</f>
        <v>0</v>
      </c>
      <c r="F102" s="61">
        <f>'1.2.sz.mell.'!J102+'1.3.sz.mell.'!J102+'1.4.sz.mell.'!J102</f>
        <v>0</v>
      </c>
      <c r="G102" s="61">
        <f>'1.2.sz.mell.'!K102+'1.3.sz.mell.'!K102+'1.4.sz.mell.'!K102</f>
        <v>0</v>
      </c>
    </row>
    <row r="103" spans="1:7" ht="12" customHeight="1">
      <c r="A103" s="80" t="s">
        <v>33</v>
      </c>
      <c r="B103" s="22" t="s">
        <v>73</v>
      </c>
      <c r="C103" s="61">
        <f>'1.2.sz.mell.'!C103+'1.3.sz.mell.'!C103+'1.4.sz.mell.'!C103</f>
        <v>0</v>
      </c>
      <c r="D103" s="61">
        <f>'1.2.sz.mell.'!H103+'1.3.sz.mell.'!H103+'1.4.sz.mell.'!H103</f>
        <v>0</v>
      </c>
      <c r="E103" s="61">
        <f>'1.2.sz.mell.'!I103+'1.3.sz.mell.'!I103+'1.4.sz.mell.'!I103</f>
        <v>0</v>
      </c>
      <c r="F103" s="61">
        <f>'1.2.sz.mell.'!J103+'1.3.sz.mell.'!J103+'1.4.sz.mell.'!J103</f>
        <v>0</v>
      </c>
      <c r="G103" s="61">
        <f>'1.2.sz.mell.'!K103+'1.3.sz.mell.'!K103+'1.4.sz.mell.'!K103</f>
        <v>0</v>
      </c>
    </row>
    <row r="104" spans="1:7" ht="12" customHeight="1" thickBot="1">
      <c r="A104" s="117" t="s">
        <v>35</v>
      </c>
      <c r="B104" s="64" t="s">
        <v>74</v>
      </c>
      <c r="C104" s="61">
        <f>'1.2.sz.mell.'!C104+'1.3.sz.mell.'!C104+'1.4.sz.mell.'!C104</f>
        <v>0</v>
      </c>
      <c r="D104" s="61">
        <f>'1.2.sz.mell.'!H104+'1.3.sz.mell.'!H104+'1.4.sz.mell.'!H104</f>
        <v>0</v>
      </c>
      <c r="E104" s="61">
        <f>'1.2.sz.mell.'!I104+'1.3.sz.mell.'!I104+'1.4.sz.mell.'!I104</f>
        <v>0</v>
      </c>
      <c r="F104" s="61">
        <f>'1.2.sz.mell.'!J104+'1.3.sz.mell.'!J104+'1.4.sz.mell.'!J104</f>
        <v>0</v>
      </c>
      <c r="G104" s="61">
        <f>'1.2.sz.mell.'!K104+'1.3.sz.mell.'!K104+'1.4.sz.mell.'!K104</f>
        <v>0</v>
      </c>
    </row>
    <row r="105" spans="1:7" ht="12" customHeight="1" thickBot="1">
      <c r="A105" s="77" t="s">
        <v>37</v>
      </c>
      <c r="B105" s="24" t="s">
        <v>75</v>
      </c>
      <c r="C105" s="58">
        <f>+C106+C107+C108+C109</f>
        <v>0</v>
      </c>
      <c r="D105" s="58">
        <f>+D106+D107+D108+D109</f>
        <v>0</v>
      </c>
      <c r="E105" s="58">
        <f>+E106+E107+E108+E109</f>
        <v>0</v>
      </c>
      <c r="F105" s="58">
        <f>+F106+F107+F108+F109</f>
        <v>0</v>
      </c>
      <c r="G105" s="58">
        <f>+G106+G107+G108+G109</f>
        <v>0</v>
      </c>
    </row>
    <row r="106" spans="1:7" ht="12" customHeight="1">
      <c r="A106" s="80" t="s">
        <v>76</v>
      </c>
      <c r="B106" s="22" t="s">
        <v>77</v>
      </c>
      <c r="C106" s="61">
        <f>'1.2.sz.mell.'!C106+'1.3.sz.mell.'!C106+'1.4.sz.mell.'!C106</f>
        <v>0</v>
      </c>
      <c r="D106" s="61">
        <f>'1.2.sz.mell.'!H106+'1.3.sz.mell.'!H106+'1.4.sz.mell.'!H106</f>
        <v>0</v>
      </c>
      <c r="E106" s="61">
        <f>'1.2.sz.mell.'!I106+'1.3.sz.mell.'!I106+'1.4.sz.mell.'!I106</f>
        <v>0</v>
      </c>
      <c r="F106" s="61">
        <f>'1.2.sz.mell.'!J106+'1.3.sz.mell.'!J106+'1.4.sz.mell.'!J106</f>
        <v>0</v>
      </c>
      <c r="G106" s="61">
        <f>'1.2.sz.mell.'!K106+'1.3.sz.mell.'!K106+'1.4.sz.mell.'!K106</f>
        <v>0</v>
      </c>
    </row>
    <row r="107" spans="1:7" ht="12" customHeight="1">
      <c r="A107" s="80" t="s">
        <v>78</v>
      </c>
      <c r="B107" s="22" t="s">
        <v>79</v>
      </c>
      <c r="C107" s="61">
        <f>'1.2.sz.mell.'!C107+'1.3.sz.mell.'!C107+'1.4.sz.mell.'!C107</f>
        <v>0</v>
      </c>
      <c r="D107" s="61">
        <f>'1.2.sz.mell.'!H107+'1.3.sz.mell.'!H107+'1.4.sz.mell.'!H107</f>
        <v>0</v>
      </c>
      <c r="E107" s="61">
        <f>'1.2.sz.mell.'!I107+'1.3.sz.mell.'!I107+'1.4.sz.mell.'!I107</f>
        <v>0</v>
      </c>
      <c r="F107" s="61">
        <f>'1.2.sz.mell.'!J107+'1.3.sz.mell.'!J107+'1.4.sz.mell.'!J107</f>
        <v>0</v>
      </c>
      <c r="G107" s="61">
        <f>'1.2.sz.mell.'!K107+'1.3.sz.mell.'!K107+'1.4.sz.mell.'!K107</f>
        <v>0</v>
      </c>
    </row>
    <row r="108" spans="1:7" ht="12" customHeight="1">
      <c r="A108" s="80" t="s">
        <v>80</v>
      </c>
      <c r="B108" s="22" t="s">
        <v>81</v>
      </c>
      <c r="C108" s="61">
        <f>'1.2.sz.mell.'!C108+'1.3.sz.mell.'!C108+'1.4.sz.mell.'!C108</f>
        <v>0</v>
      </c>
      <c r="D108" s="61">
        <f>'1.2.sz.mell.'!H108+'1.3.sz.mell.'!H108+'1.4.sz.mell.'!H108</f>
        <v>0</v>
      </c>
      <c r="E108" s="61">
        <f>'1.2.sz.mell.'!I108+'1.3.sz.mell.'!I108+'1.4.sz.mell.'!I108</f>
        <v>0</v>
      </c>
      <c r="F108" s="61">
        <f>'1.2.sz.mell.'!J108+'1.3.sz.mell.'!J108+'1.4.sz.mell.'!J108</f>
        <v>0</v>
      </c>
      <c r="G108" s="61">
        <f>'1.2.sz.mell.'!K108+'1.3.sz.mell.'!K108+'1.4.sz.mell.'!K108</f>
        <v>0</v>
      </c>
    </row>
    <row r="109" spans="1:7" ht="12" customHeight="1" thickBot="1">
      <c r="A109" s="117" t="s">
        <v>82</v>
      </c>
      <c r="B109" s="64" t="s">
        <v>83</v>
      </c>
      <c r="C109" s="61">
        <f>'1.2.sz.mell.'!C109+'1.3.sz.mell.'!C109+'1.4.sz.mell.'!C109</f>
        <v>0</v>
      </c>
      <c r="D109" s="61">
        <f>'1.2.sz.mell.'!H109+'1.3.sz.mell.'!H109+'1.4.sz.mell.'!H109</f>
        <v>0</v>
      </c>
      <c r="E109" s="61">
        <f>'1.2.sz.mell.'!I109+'1.3.sz.mell.'!I109+'1.4.sz.mell.'!I109</f>
        <v>0</v>
      </c>
      <c r="F109" s="61">
        <f>'1.2.sz.mell.'!J109+'1.3.sz.mell.'!J109+'1.4.sz.mell.'!J109</f>
        <v>0</v>
      </c>
      <c r="G109" s="61">
        <f>'1.2.sz.mell.'!K109+'1.3.sz.mell.'!K109+'1.4.sz.mell.'!K109</f>
        <v>0</v>
      </c>
    </row>
    <row r="110" spans="1:7" ht="12" customHeight="1" thickBot="1">
      <c r="A110" s="77" t="s">
        <v>39</v>
      </c>
      <c r="B110" s="24" t="s">
        <v>84</v>
      </c>
      <c r="C110" s="65">
        <f>+C111+C112+C114+C115</f>
        <v>0</v>
      </c>
      <c r="D110" s="65">
        <f>+D111+D112+D114+D115</f>
        <v>0</v>
      </c>
      <c r="E110" s="65">
        <f>+E111+E112+E114+E115</f>
        <v>0</v>
      </c>
      <c r="F110" s="65">
        <f>+F111+F112+F114+F115</f>
        <v>0</v>
      </c>
      <c r="G110" s="65">
        <f>+G111+G112+G114+G115</f>
        <v>0</v>
      </c>
    </row>
    <row r="111" spans="1:7" ht="12" customHeight="1">
      <c r="A111" s="80" t="s">
        <v>85</v>
      </c>
      <c r="B111" s="22" t="s">
        <v>86</v>
      </c>
      <c r="C111" s="61">
        <f>'1.2.sz.mell.'!C111+'1.3.sz.mell.'!C111+'1.4.sz.mell.'!C111</f>
        <v>0</v>
      </c>
      <c r="D111" s="61">
        <f>'1.2.sz.mell.'!H111+'1.3.sz.mell.'!H111+'1.4.sz.mell.'!H111</f>
        <v>0</v>
      </c>
      <c r="E111" s="61">
        <f>'1.2.sz.mell.'!I111+'1.3.sz.mell.'!I111+'1.4.sz.mell.'!I111</f>
        <v>0</v>
      </c>
      <c r="F111" s="61">
        <f>'1.2.sz.mell.'!J111+'1.3.sz.mell.'!J111+'1.4.sz.mell.'!J111</f>
        <v>0</v>
      </c>
      <c r="G111" s="61">
        <f>'1.2.sz.mell.'!K111+'1.3.sz.mell.'!K111+'1.4.sz.mell.'!K111</f>
        <v>0</v>
      </c>
    </row>
    <row r="112" spans="1:7" ht="12" customHeight="1">
      <c r="A112" s="80" t="s">
        <v>87</v>
      </c>
      <c r="B112" s="22" t="s">
        <v>88</v>
      </c>
      <c r="C112" s="61">
        <f>'1.2.sz.mell.'!C112+'1.3.sz.mell.'!C112+'1.4.sz.mell.'!C112</f>
        <v>0</v>
      </c>
      <c r="D112" s="61">
        <f>'1.2.sz.mell.'!H112+'1.3.sz.mell.'!H112+'1.4.sz.mell.'!H112</f>
        <v>0</v>
      </c>
      <c r="E112" s="61">
        <f>'1.2.sz.mell.'!I112+'1.3.sz.mell.'!I112+'1.4.sz.mell.'!I112</f>
        <v>0</v>
      </c>
      <c r="F112" s="61">
        <f>'1.2.sz.mell.'!J112+'1.3.sz.mell.'!J112+'1.4.sz.mell.'!J112</f>
        <v>0</v>
      </c>
      <c r="G112" s="61">
        <f>'1.2.sz.mell.'!K112+'1.3.sz.mell.'!K112+'1.4.sz.mell.'!K112</f>
        <v>0</v>
      </c>
    </row>
    <row r="113" spans="1:13" ht="12" customHeight="1">
      <c r="A113" s="80" t="s">
        <v>89</v>
      </c>
      <c r="B113" s="22" t="s">
        <v>105</v>
      </c>
      <c r="C113" s="61"/>
      <c r="D113" s="61"/>
      <c r="E113" s="61"/>
      <c r="F113" s="61"/>
      <c r="G113" s="61"/>
    </row>
    <row r="114" spans="1:13" ht="12" customHeight="1">
      <c r="A114" s="80" t="s">
        <v>91</v>
      </c>
      <c r="B114" s="22" t="s">
        <v>90</v>
      </c>
      <c r="C114" s="61">
        <f>'1.2.sz.mell.'!C114+'1.3.sz.mell.'!C114+'1.4.sz.mell.'!C114</f>
        <v>0</v>
      </c>
      <c r="D114" s="61">
        <f>'1.2.sz.mell.'!H114+'1.3.sz.mell.'!H114+'1.4.sz.mell.'!H114</f>
        <v>0</v>
      </c>
      <c r="E114" s="61">
        <f>'1.2.sz.mell.'!I114+'1.3.sz.mell.'!I114+'1.4.sz.mell.'!I114</f>
        <v>0</v>
      </c>
      <c r="F114" s="61">
        <f>'1.2.sz.mell.'!J114+'1.3.sz.mell.'!J114+'1.4.sz.mell.'!J114</f>
        <v>0</v>
      </c>
      <c r="G114" s="61">
        <f>'1.2.sz.mell.'!K114+'1.3.sz.mell.'!K114+'1.4.sz.mell.'!K114</f>
        <v>0</v>
      </c>
    </row>
    <row r="115" spans="1:13" ht="12" customHeight="1" thickBot="1">
      <c r="A115" s="117" t="s">
        <v>104</v>
      </c>
      <c r="B115" s="64" t="s">
        <v>92</v>
      </c>
      <c r="C115" s="61">
        <f>'1.2.sz.mell.'!C115+'1.3.sz.mell.'!C115+'1.4.sz.mell.'!C115</f>
        <v>0</v>
      </c>
      <c r="D115" s="61">
        <f>'1.2.sz.mell.'!H115+'1.3.sz.mell.'!H115+'1.4.sz.mell.'!H115</f>
        <v>0</v>
      </c>
      <c r="E115" s="61">
        <f>'1.2.sz.mell.'!I115+'1.3.sz.mell.'!I115+'1.4.sz.mell.'!I115</f>
        <v>0</v>
      </c>
      <c r="F115" s="61">
        <f>'1.2.sz.mell.'!J115+'1.3.sz.mell.'!J115+'1.4.sz.mell.'!J115</f>
        <v>0</v>
      </c>
      <c r="G115" s="61">
        <f>'1.2.sz.mell.'!K115+'1.3.sz.mell.'!K115+'1.4.sz.mell.'!K115</f>
        <v>0</v>
      </c>
    </row>
    <row r="116" spans="1:13" ht="12" customHeight="1" thickBot="1">
      <c r="A116" s="77" t="s">
        <v>41</v>
      </c>
      <c r="B116" s="24" t="s">
        <v>93</v>
      </c>
      <c r="C116" s="121">
        <f>+C117+C118+C119+C120</f>
        <v>0</v>
      </c>
      <c r="D116" s="121">
        <f>+D117+D118+D119+D120</f>
        <v>0</v>
      </c>
      <c r="E116" s="121">
        <f>+E117+E118+E119+E120</f>
        <v>0</v>
      </c>
      <c r="F116" s="121">
        <f>+F117+F118+F119+F120</f>
        <v>0</v>
      </c>
      <c r="G116" s="121">
        <f>+G117+G118+G119+G120</f>
        <v>0</v>
      </c>
    </row>
    <row r="117" spans="1:13" ht="12" customHeight="1">
      <c r="A117" s="80" t="s">
        <v>94</v>
      </c>
      <c r="B117" s="22" t="s">
        <v>95</v>
      </c>
      <c r="C117" s="61">
        <f>'1.2.sz.mell.'!C117+'1.3.sz.mell.'!C117+'1.4.sz.mell.'!C117</f>
        <v>0</v>
      </c>
      <c r="D117" s="61">
        <f>'1.2.sz.mell.'!H117+'1.3.sz.mell.'!H117+'1.4.sz.mell.'!H117</f>
        <v>0</v>
      </c>
      <c r="E117" s="61">
        <f>'1.2.sz.mell.'!I117+'1.3.sz.mell.'!I117+'1.4.sz.mell.'!I117</f>
        <v>0</v>
      </c>
      <c r="F117" s="61">
        <f>'1.2.sz.mell.'!J117+'1.3.sz.mell.'!J117+'1.4.sz.mell.'!J117</f>
        <v>0</v>
      </c>
      <c r="G117" s="61">
        <f>'1.2.sz.mell.'!K117+'1.3.sz.mell.'!K117+'1.4.sz.mell.'!K117</f>
        <v>0</v>
      </c>
    </row>
    <row r="118" spans="1:13" ht="12" customHeight="1">
      <c r="A118" s="80" t="s">
        <v>96</v>
      </c>
      <c r="B118" s="22" t="s">
        <v>97</v>
      </c>
      <c r="C118" s="61">
        <f>'1.2.sz.mell.'!C118+'1.3.sz.mell.'!C118+'1.4.sz.mell.'!C118</f>
        <v>0</v>
      </c>
      <c r="D118" s="61">
        <f>'1.2.sz.mell.'!H118+'1.3.sz.mell.'!H118+'1.4.sz.mell.'!H118</f>
        <v>0</v>
      </c>
      <c r="E118" s="61">
        <f>'1.2.sz.mell.'!I118+'1.3.sz.mell.'!I118+'1.4.sz.mell.'!I118</f>
        <v>0</v>
      </c>
      <c r="F118" s="61">
        <f>'1.2.sz.mell.'!J118+'1.3.sz.mell.'!J118+'1.4.sz.mell.'!J118</f>
        <v>0</v>
      </c>
      <c r="G118" s="61">
        <f>'1.2.sz.mell.'!K118+'1.3.sz.mell.'!K118+'1.4.sz.mell.'!K118</f>
        <v>0</v>
      </c>
    </row>
    <row r="119" spans="1:13" ht="12" customHeight="1">
      <c r="A119" s="80" t="s">
        <v>98</v>
      </c>
      <c r="B119" s="22" t="s">
        <v>99</v>
      </c>
      <c r="C119" s="61">
        <f>'1.2.sz.mell.'!C119+'1.3.sz.mell.'!C119+'1.4.sz.mell.'!C119</f>
        <v>0</v>
      </c>
      <c r="D119" s="61">
        <f>'1.2.sz.mell.'!H119+'1.3.sz.mell.'!H119+'1.4.sz.mell.'!H119</f>
        <v>0</v>
      </c>
      <c r="E119" s="61">
        <f>'1.2.sz.mell.'!I119+'1.3.sz.mell.'!I119+'1.4.sz.mell.'!I119</f>
        <v>0</v>
      </c>
      <c r="F119" s="61">
        <f>'1.2.sz.mell.'!J119+'1.3.sz.mell.'!J119+'1.4.sz.mell.'!J119</f>
        <v>0</v>
      </c>
      <c r="G119" s="61">
        <f>'1.2.sz.mell.'!K119+'1.3.sz.mell.'!K119+'1.4.sz.mell.'!K119</f>
        <v>0</v>
      </c>
    </row>
    <row r="120" spans="1:13" ht="12" customHeight="1" thickBot="1">
      <c r="A120" s="117" t="s">
        <v>100</v>
      </c>
      <c r="B120" s="64" t="s">
        <v>101</v>
      </c>
      <c r="C120" s="214">
        <f>'1.2.sz.mell.'!C120+'1.3.sz.mell.'!C120+'1.4.sz.mell.'!C120</f>
        <v>0</v>
      </c>
      <c r="D120" s="61">
        <f>'1.2.sz.mell.'!H120+'1.3.sz.mell.'!H120+'1.4.sz.mell.'!H120</f>
        <v>0</v>
      </c>
      <c r="E120" s="61">
        <f>'1.2.sz.mell.'!I120+'1.3.sz.mell.'!I120+'1.4.sz.mell.'!I120</f>
        <v>0</v>
      </c>
      <c r="F120" s="61">
        <f>'1.2.sz.mell.'!J120+'1.3.sz.mell.'!J120+'1.4.sz.mell.'!J120</f>
        <v>0</v>
      </c>
      <c r="G120" s="61">
        <f>'1.2.sz.mell.'!K120+'1.3.sz.mell.'!K120+'1.4.sz.mell.'!K120</f>
        <v>0</v>
      </c>
    </row>
    <row r="121" spans="1:13" ht="12" customHeight="1" thickBot="1">
      <c r="A121" s="216" t="s">
        <v>43</v>
      </c>
      <c r="B121" s="24" t="s">
        <v>354</v>
      </c>
      <c r="C121" s="215"/>
      <c r="D121" s="213"/>
      <c r="E121" s="213"/>
      <c r="F121" s="213"/>
      <c r="G121" s="213"/>
    </row>
    <row r="122" spans="1:13" ht="15" customHeight="1" thickBot="1">
      <c r="A122" s="77" t="s">
        <v>51</v>
      </c>
      <c r="B122" s="24" t="s">
        <v>355</v>
      </c>
      <c r="C122" s="122">
        <f>+C101+C105+C110+C116</f>
        <v>0</v>
      </c>
      <c r="D122" s="122">
        <f>+D101+D105+D110+D116</f>
        <v>0</v>
      </c>
      <c r="E122" s="122">
        <f>+E101+E105+E110+E116</f>
        <v>0</v>
      </c>
      <c r="F122" s="122">
        <f>+F101+F105+F110+F116</f>
        <v>0</v>
      </c>
      <c r="G122" s="122">
        <f>+G101+G105+G110+G116</f>
        <v>0</v>
      </c>
      <c r="J122" s="123"/>
      <c r="K122" s="124"/>
      <c r="L122" s="124"/>
      <c r="M122" s="124"/>
    </row>
    <row r="123" spans="1:13" s="79" customFormat="1" ht="12.95" customHeight="1" thickBot="1">
      <c r="A123" s="125" t="s">
        <v>251</v>
      </c>
      <c r="B123" s="126" t="s">
        <v>356</v>
      </c>
      <c r="C123" s="122">
        <f>+C100+C122</f>
        <v>289249988</v>
      </c>
      <c r="D123" s="122">
        <f>+D100+D122</f>
        <v>0</v>
      </c>
      <c r="E123" s="122">
        <f>+E100+E122</f>
        <v>0</v>
      </c>
      <c r="F123" s="122">
        <f>+F100+F122</f>
        <v>0</v>
      </c>
      <c r="G123" s="122">
        <f>+G100+G122</f>
        <v>0</v>
      </c>
    </row>
    <row r="124" spans="1:13" ht="7.5" customHeight="1"/>
    <row r="125" spans="1:13">
      <c r="A125" s="388" t="s">
        <v>237</v>
      </c>
      <c r="B125" s="388"/>
      <c r="C125" s="388"/>
      <c r="D125" s="211"/>
      <c r="E125" s="211"/>
      <c r="F125" s="211"/>
      <c r="G125" s="211"/>
    </row>
    <row r="126" spans="1:13" ht="15" customHeight="1" thickBot="1">
      <c r="A126" s="385" t="s">
        <v>238</v>
      </c>
      <c r="B126" s="385"/>
      <c r="C126" s="285" t="s">
        <v>376</v>
      </c>
      <c r="D126" s="69" t="s">
        <v>109</v>
      </c>
      <c r="E126" s="69" t="s">
        <v>109</v>
      </c>
      <c r="F126" s="69" t="s">
        <v>109</v>
      </c>
      <c r="G126" s="69" t="s">
        <v>109</v>
      </c>
    </row>
    <row r="127" spans="1:13" ht="13.5" customHeight="1" thickBot="1">
      <c r="A127" s="77">
        <v>1</v>
      </c>
      <c r="B127" s="118" t="s">
        <v>239</v>
      </c>
      <c r="C127" s="58">
        <f>+C55-C100</f>
        <v>-13900988</v>
      </c>
      <c r="D127" s="58" t="e">
        <f>+D55-D100</f>
        <v>#REF!</v>
      </c>
      <c r="E127" s="58" t="e">
        <f>+E55-E100</f>
        <v>#REF!</v>
      </c>
      <c r="F127" s="58" t="e">
        <f>+F55-F100</f>
        <v>#REF!</v>
      </c>
      <c r="G127" s="58" t="e">
        <f>+G55-G100</f>
        <v>#REF!</v>
      </c>
      <c r="H127" s="129"/>
    </row>
    <row r="128" spans="1:13" ht="27.75" customHeight="1" thickBot="1">
      <c r="A128" s="77" t="s">
        <v>10</v>
      </c>
      <c r="B128" s="118" t="s">
        <v>240</v>
      </c>
      <c r="C128" s="58">
        <f>+C78-C122</f>
        <v>13900988</v>
      </c>
      <c r="D128" s="58">
        <f>+D78-D122</f>
        <v>0</v>
      </c>
      <c r="E128" s="58">
        <f>+E78-E122</f>
        <v>0</v>
      </c>
      <c r="F128" s="58">
        <f>+F78-F122</f>
        <v>0</v>
      </c>
      <c r="G128" s="58">
        <f>+G78-G122</f>
        <v>0</v>
      </c>
    </row>
  </sheetData>
  <mergeCells count="6">
    <mergeCell ref="A126:B126"/>
    <mergeCell ref="A1:C1"/>
    <mergeCell ref="A2:B2"/>
    <mergeCell ref="A81:C81"/>
    <mergeCell ref="A82:B82"/>
    <mergeCell ref="A125:C125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tToHeight="2" orientation="portrait" r:id="rId1"/>
  <headerFooter alignWithMargins="0">
    <oddHeader xml:space="preserve">&amp;C&amp;"Times New Roman CE,Félkövér"&amp;12VÖLGYSÉGI ÖNKORMÁNYZATOK TÁRSULÁSA
2020. ÉVI KÖLTSÉGVETÉSÉNEK ÖSSZEVONT MÉRLEGE&amp;R&amp;"Times New Roman CE,Félkövér dőlt" 1.1. melléklet </oddHeader>
  </headerFooter>
  <rowBreaks count="1" manualBreakCount="1">
    <brk id="79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M9"/>
  <sheetViews>
    <sheetView view="pageBreakPreview" zoomScale="130" zoomScaleNormal="100" zoomScaleSheetLayoutView="130" workbookViewId="0">
      <selection activeCell="N3" sqref="N1:V65536"/>
    </sheetView>
  </sheetViews>
  <sheetFormatPr defaultRowHeight="12.75"/>
  <cols>
    <col min="1" max="1" width="25.42578125" style="220" bestFit="1" customWidth="1"/>
    <col min="2" max="4" width="9.140625" style="220"/>
    <col min="5" max="5" width="8.28515625" style="220" bestFit="1" customWidth="1"/>
    <col min="6" max="16384" width="9.140625" style="220"/>
  </cols>
  <sheetData>
    <row r="1" spans="1:13">
      <c r="A1" s="418" t="s">
        <v>358</v>
      </c>
      <c r="B1" s="413" t="s">
        <v>359</v>
      </c>
      <c r="C1" s="413"/>
      <c r="D1" s="413"/>
      <c r="E1" s="414"/>
      <c r="F1" s="413" t="s">
        <v>360</v>
      </c>
      <c r="G1" s="413"/>
      <c r="H1" s="413"/>
      <c r="I1" s="414"/>
      <c r="J1" s="413" t="s">
        <v>359</v>
      </c>
      <c r="K1" s="413"/>
      <c r="L1" s="413"/>
      <c r="M1" s="414"/>
    </row>
    <row r="2" spans="1:13">
      <c r="A2" s="419"/>
      <c r="B2" s="415">
        <v>43831</v>
      </c>
      <c r="C2" s="416"/>
      <c r="D2" s="416"/>
      <c r="E2" s="417"/>
      <c r="F2" s="415">
        <v>43876</v>
      </c>
      <c r="G2" s="416"/>
      <c r="H2" s="416"/>
      <c r="I2" s="417"/>
      <c r="J2" s="415">
        <v>43876</v>
      </c>
      <c r="K2" s="416"/>
      <c r="L2" s="416"/>
      <c r="M2" s="417"/>
    </row>
    <row r="3" spans="1:13" ht="25.5">
      <c r="A3" s="420"/>
      <c r="B3" s="221" t="s">
        <v>351</v>
      </c>
      <c r="C3" s="222" t="s">
        <v>352</v>
      </c>
      <c r="D3" s="223" t="s">
        <v>362</v>
      </c>
      <c r="E3" s="223" t="s">
        <v>69</v>
      </c>
      <c r="F3" s="221" t="s">
        <v>351</v>
      </c>
      <c r="G3" s="222" t="s">
        <v>352</v>
      </c>
      <c r="H3" s="223" t="s">
        <v>362</v>
      </c>
      <c r="I3" s="223" t="s">
        <v>69</v>
      </c>
      <c r="J3" s="221" t="s">
        <v>351</v>
      </c>
      <c r="K3" s="222" t="s">
        <v>352</v>
      </c>
      <c r="L3" s="223" t="s">
        <v>362</v>
      </c>
      <c r="M3" s="223" t="s">
        <v>69</v>
      </c>
    </row>
    <row r="4" spans="1:13">
      <c r="A4" s="224"/>
      <c r="B4" s="225"/>
      <c r="C4" s="225"/>
      <c r="D4" s="225"/>
      <c r="E4" s="234"/>
      <c r="F4" s="225"/>
      <c r="G4" s="234"/>
      <c r="H4" s="225"/>
      <c r="I4" s="234"/>
      <c r="J4" s="225"/>
      <c r="K4" s="234"/>
      <c r="L4" s="225"/>
      <c r="M4" s="234"/>
    </row>
    <row r="5" spans="1:13">
      <c r="A5" s="227" t="s">
        <v>361</v>
      </c>
      <c r="B5" s="228">
        <v>49</v>
      </c>
      <c r="C5" s="228">
        <v>9</v>
      </c>
      <c r="D5" s="228">
        <v>0</v>
      </c>
      <c r="E5" s="229">
        <f>B5+C5+D5</f>
        <v>58</v>
      </c>
      <c r="F5" s="230">
        <v>1.25</v>
      </c>
      <c r="G5" s="231"/>
      <c r="H5" s="230"/>
      <c r="I5" s="231">
        <f>SUM(F5:H5)</f>
        <v>1.25</v>
      </c>
      <c r="J5" s="228">
        <f>B5+F5</f>
        <v>50.25</v>
      </c>
      <c r="K5" s="228">
        <f>C5+G5</f>
        <v>9</v>
      </c>
      <c r="L5" s="228">
        <f>D5+H5</f>
        <v>0</v>
      </c>
      <c r="M5" s="232">
        <f>J5+K5+L5</f>
        <v>59.25</v>
      </c>
    </row>
    <row r="6" spans="1:13" ht="13.5" thickBot="1">
      <c r="A6" s="233"/>
      <c r="B6" s="226"/>
      <c r="C6" s="226"/>
      <c r="D6" s="226"/>
      <c r="E6" s="235"/>
      <c r="F6" s="226"/>
      <c r="G6" s="234"/>
      <c r="H6" s="226"/>
      <c r="I6" s="235"/>
      <c r="J6" s="225"/>
      <c r="K6" s="235"/>
      <c r="L6" s="225"/>
      <c r="M6" s="239"/>
    </row>
    <row r="7" spans="1:13" ht="13.5" thickBot="1">
      <c r="A7" s="240" t="s">
        <v>69</v>
      </c>
      <c r="B7" s="237">
        <f>SUM(B5:B6)</f>
        <v>49</v>
      </c>
      <c r="C7" s="236">
        <f t="shared" ref="C7:I7" si="0">SUM(C5:C6)</f>
        <v>9</v>
      </c>
      <c r="D7" s="236">
        <f t="shared" si="0"/>
        <v>0</v>
      </c>
      <c r="E7" s="236">
        <f t="shared" si="0"/>
        <v>58</v>
      </c>
      <c r="F7" s="236">
        <f t="shared" si="0"/>
        <v>1.25</v>
      </c>
      <c r="G7" s="236">
        <f t="shared" si="0"/>
        <v>0</v>
      </c>
      <c r="H7" s="236">
        <f t="shared" si="0"/>
        <v>0</v>
      </c>
      <c r="I7" s="236">
        <f t="shared" si="0"/>
        <v>1.25</v>
      </c>
      <c r="J7" s="236">
        <f>SUM(J5:J6)</f>
        <v>50.25</v>
      </c>
      <c r="K7" s="236">
        <f>SUM(K5:K6)</f>
        <v>9</v>
      </c>
      <c r="L7" s="236">
        <f>SUM(L5:L6)</f>
        <v>0</v>
      </c>
      <c r="M7" s="242">
        <f>SUM(M5:M6)</f>
        <v>59.25</v>
      </c>
    </row>
    <row r="8" spans="1:13">
      <c r="A8" s="238"/>
      <c r="B8" s="234"/>
      <c r="C8" s="234"/>
      <c r="D8" s="234"/>
      <c r="J8" s="234"/>
      <c r="K8" s="234"/>
      <c r="L8" s="234"/>
      <c r="M8" s="241"/>
    </row>
    <row r="9" spans="1:13">
      <c r="A9" s="238"/>
      <c r="J9" s="234"/>
      <c r="K9" s="234"/>
      <c r="L9" s="234"/>
      <c r="M9" s="234"/>
    </row>
  </sheetData>
  <mergeCells count="7">
    <mergeCell ref="J1:M1"/>
    <mergeCell ref="J2:M2"/>
    <mergeCell ref="F2:I2"/>
    <mergeCell ref="A1:A3"/>
    <mergeCell ref="B1:E1"/>
    <mergeCell ref="F1:I1"/>
    <mergeCell ref="B2:E2"/>
  </mergeCells>
  <phoneticPr fontId="39" type="noConversion"/>
  <printOptions horizontalCentered="1"/>
  <pageMargins left="0.23622047244094491" right="0.23622047244094491" top="1.3385826771653544" bottom="0.74803149606299213" header="0.31496062992125984" footer="0.31496062992125984"/>
  <pageSetup paperSize="9" orientation="landscape" r:id="rId1"/>
  <headerFooter>
    <oddHeader>&amp;C&amp;"-,Félkövér"&amp;14Bonyhádi Gondozási &amp;16Központ
2019. évi engedélyezett létszám&amp;R7.  melléklet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2"/>
  <sheetViews>
    <sheetView zoomScaleNormal="100" zoomScaleSheetLayoutView="100" workbookViewId="0">
      <selection activeCell="F1" sqref="F1"/>
    </sheetView>
  </sheetViews>
  <sheetFormatPr defaultColWidth="53.5703125" defaultRowHeight="15.75"/>
  <cols>
    <col min="1" max="1" width="7.28515625" style="68" customWidth="1"/>
    <col min="2" max="2" width="53.5703125" style="68" customWidth="1"/>
    <col min="3" max="5" width="13.5703125" style="68" customWidth="1"/>
    <col min="6" max="254" width="9.140625" style="289" customWidth="1"/>
    <col min="255" max="255" width="7.28515625" style="289" customWidth="1"/>
    <col min="256" max="16384" width="53.5703125" style="289"/>
  </cols>
  <sheetData>
    <row r="1" spans="1:5" ht="33.75" customHeight="1">
      <c r="A1" s="421" t="s">
        <v>450</v>
      </c>
      <c r="B1" s="421"/>
      <c r="C1" s="421"/>
      <c r="D1" s="421"/>
      <c r="E1" s="421"/>
    </row>
    <row r="2" spans="1:5">
      <c r="A2" s="290" t="s">
        <v>107</v>
      </c>
      <c r="B2" s="290"/>
      <c r="C2" s="290"/>
      <c r="D2" s="290"/>
      <c r="E2" s="290"/>
    </row>
    <row r="3" spans="1:5" ht="16.5" thickBot="1">
      <c r="A3" s="291"/>
      <c r="B3" s="292"/>
      <c r="C3" s="105"/>
      <c r="D3" s="105"/>
      <c r="E3" s="105" t="str">
        <f>'[1]11.sz.mell'!F7</f>
        <v>Forintban!</v>
      </c>
    </row>
    <row r="4" spans="1:5" ht="24.75" thickBot="1">
      <c r="A4" s="70" t="s">
        <v>110</v>
      </c>
      <c r="B4" s="71" t="s">
        <v>111</v>
      </c>
      <c r="C4" s="71" t="s">
        <v>449</v>
      </c>
      <c r="D4" s="71" t="s">
        <v>448</v>
      </c>
      <c r="E4" s="72" t="s">
        <v>445</v>
      </c>
    </row>
    <row r="5" spans="1:5" s="293" customFormat="1" ht="12" thickBot="1">
      <c r="A5" s="57">
        <v>1</v>
      </c>
      <c r="B5" s="107">
        <v>2</v>
      </c>
      <c r="C5" s="107">
        <v>3</v>
      </c>
      <c r="D5" s="107">
        <v>4</v>
      </c>
      <c r="E5" s="108">
        <v>5</v>
      </c>
    </row>
    <row r="6" spans="1:5" s="294" customFormat="1" ht="13.5" thickBot="1">
      <c r="A6" s="77" t="s">
        <v>4</v>
      </c>
      <c r="B6" s="78" t="s">
        <v>357</v>
      </c>
      <c r="C6" s="246"/>
      <c r="D6" s="246"/>
      <c r="E6" s="247">
        <f>'1.1.sz.mell.'!C5</f>
        <v>0</v>
      </c>
    </row>
    <row r="7" spans="1:5" s="294" customFormat="1" ht="13.5" thickBot="1">
      <c r="A7" s="77" t="s">
        <v>10</v>
      </c>
      <c r="B7" s="78" t="s">
        <v>246</v>
      </c>
      <c r="C7" s="246">
        <v>186359042</v>
      </c>
      <c r="D7" s="246">
        <v>200128560</v>
      </c>
      <c r="E7" s="247">
        <f>'1.1.sz.mell.'!C6</f>
        <v>170606000</v>
      </c>
    </row>
    <row r="8" spans="1:5" s="294" customFormat="1" ht="13.5" thickBot="1">
      <c r="A8" s="77" t="s">
        <v>20</v>
      </c>
      <c r="B8" s="78" t="s">
        <v>291</v>
      </c>
      <c r="C8" s="246"/>
      <c r="D8" s="246"/>
      <c r="E8" s="247">
        <f>'1.1.sz.mell.'!C13</f>
        <v>0</v>
      </c>
    </row>
    <row r="9" spans="1:5" s="79" customFormat="1" ht="12" customHeight="1" thickBot="1">
      <c r="A9" s="77" t="s">
        <v>22</v>
      </c>
      <c r="B9" s="78" t="s">
        <v>143</v>
      </c>
      <c r="C9" s="58">
        <v>98634005</v>
      </c>
      <c r="D9" s="58">
        <f>SUM(D10:D20)</f>
        <v>108976115</v>
      </c>
      <c r="E9" s="58">
        <f>SUM(E10:E20)</f>
        <v>104743000</v>
      </c>
    </row>
    <row r="10" spans="1:5" s="79" customFormat="1" ht="12" customHeight="1">
      <c r="A10" s="80" t="s">
        <v>417</v>
      </c>
      <c r="B10" s="81" t="s">
        <v>144</v>
      </c>
      <c r="C10" s="82"/>
      <c r="D10" s="82"/>
      <c r="E10" s="82">
        <f>'1.1.sz.mell.'!C28</f>
        <v>0</v>
      </c>
    </row>
    <row r="11" spans="1:5" s="79" customFormat="1" ht="12" customHeight="1">
      <c r="A11" s="80" t="s">
        <v>418</v>
      </c>
      <c r="B11" s="84" t="s">
        <v>145</v>
      </c>
      <c r="C11" s="85">
        <v>50863072</v>
      </c>
      <c r="D11" s="85">
        <v>62905064</v>
      </c>
      <c r="E11" s="82">
        <f>'1.1.sz.mell.'!C29</f>
        <v>0</v>
      </c>
    </row>
    <row r="12" spans="1:5" s="79" customFormat="1" ht="12" customHeight="1">
      <c r="A12" s="80" t="s">
        <v>419</v>
      </c>
      <c r="B12" s="84" t="s">
        <v>146</v>
      </c>
      <c r="C12" s="85">
        <v>225448</v>
      </c>
      <c r="D12" s="85"/>
      <c r="E12" s="82">
        <f>'1.1.sz.mell.'!C30</f>
        <v>0</v>
      </c>
    </row>
    <row r="13" spans="1:5" s="79" customFormat="1" ht="12" customHeight="1">
      <c r="A13" s="80" t="s">
        <v>420</v>
      </c>
      <c r="B13" s="84" t="s">
        <v>148</v>
      </c>
      <c r="C13" s="85"/>
      <c r="D13" s="85"/>
      <c r="E13" s="82">
        <f>'1.1.sz.mell.'!C31</f>
        <v>0</v>
      </c>
    </row>
    <row r="14" spans="1:5" s="79" customFormat="1" ht="12" customHeight="1">
      <c r="A14" s="80" t="s">
        <v>421</v>
      </c>
      <c r="B14" s="84" t="s">
        <v>150</v>
      </c>
      <c r="C14" s="85">
        <v>43211112</v>
      </c>
      <c r="D14" s="85">
        <v>42374995</v>
      </c>
      <c r="E14" s="82">
        <f>'1.1.sz.mell.'!C32</f>
        <v>0</v>
      </c>
    </row>
    <row r="15" spans="1:5" s="79" customFormat="1" ht="12" customHeight="1">
      <c r="A15" s="80" t="s">
        <v>422</v>
      </c>
      <c r="B15" s="84" t="s">
        <v>152</v>
      </c>
      <c r="C15" s="85">
        <v>4041033</v>
      </c>
      <c r="D15" s="85">
        <v>3648330</v>
      </c>
      <c r="E15" s="82">
        <f>'1.1.sz.mell.'!C33</f>
        <v>0</v>
      </c>
    </row>
    <row r="16" spans="1:5" s="79" customFormat="1" ht="12" customHeight="1">
      <c r="A16" s="80" t="s">
        <v>423</v>
      </c>
      <c r="B16" s="84" t="s">
        <v>154</v>
      </c>
      <c r="C16" s="85">
        <v>209000</v>
      </c>
      <c r="D16" s="85"/>
      <c r="E16" s="82">
        <f>'1.1.sz.mell.'!C34</f>
        <v>0</v>
      </c>
    </row>
    <row r="17" spans="1:5" s="79" customFormat="1" ht="12" customHeight="1">
      <c r="A17" s="80" t="s">
        <v>424</v>
      </c>
      <c r="B17" s="84" t="s">
        <v>156</v>
      </c>
      <c r="C17" s="85">
        <v>1542</v>
      </c>
      <c r="D17" s="85">
        <v>1229</v>
      </c>
      <c r="E17" s="82">
        <f>'1.1.sz.mell.'!C35</f>
        <v>0</v>
      </c>
    </row>
    <row r="18" spans="1:5" s="79" customFormat="1" ht="12" customHeight="1">
      <c r="A18" s="80" t="s">
        <v>425</v>
      </c>
      <c r="B18" s="84" t="s">
        <v>158</v>
      </c>
      <c r="C18" s="91"/>
      <c r="D18" s="91"/>
      <c r="E18" s="82">
        <f>'1.1.sz.mell.'!C36</f>
        <v>0</v>
      </c>
    </row>
    <row r="19" spans="1:5" s="79" customFormat="1" ht="12" customHeight="1">
      <c r="A19" s="80" t="s">
        <v>443</v>
      </c>
      <c r="B19" s="87" t="s">
        <v>441</v>
      </c>
      <c r="C19" s="92">
        <v>67127</v>
      </c>
      <c r="D19" s="92"/>
      <c r="E19" s="82">
        <f>'1.1.sz.mell.'!C37</f>
        <v>0</v>
      </c>
    </row>
    <row r="20" spans="1:5" s="79" customFormat="1" ht="12" customHeight="1" thickBot="1">
      <c r="A20" s="80" t="s">
        <v>444</v>
      </c>
      <c r="B20" s="87" t="s">
        <v>160</v>
      </c>
      <c r="C20" s="92">
        <v>15671</v>
      </c>
      <c r="D20" s="92">
        <v>46497</v>
      </c>
      <c r="E20" s="82">
        <f>'1.1.sz.mell.'!C38</f>
        <v>104743000</v>
      </c>
    </row>
    <row r="21" spans="1:5" s="294" customFormat="1" ht="13.5" thickBot="1">
      <c r="A21" s="77" t="s">
        <v>29</v>
      </c>
      <c r="B21" s="78" t="s">
        <v>386</v>
      </c>
      <c r="C21" s="265">
        <v>350000</v>
      </c>
      <c r="D21" s="265">
        <f>SUM(D22:D26)</f>
        <v>0</v>
      </c>
      <c r="E21" s="266">
        <f>SUM(E22:E26)</f>
        <v>0</v>
      </c>
    </row>
    <row r="22" spans="1:5" s="294" customFormat="1" ht="12.75">
      <c r="A22" s="83" t="s">
        <v>31</v>
      </c>
      <c r="B22" s="19" t="s">
        <v>32</v>
      </c>
      <c r="C22" s="264"/>
      <c r="D22" s="264"/>
      <c r="E22" s="61">
        <f>'1.1.sz.mell.'!C40</f>
        <v>0</v>
      </c>
    </row>
    <row r="23" spans="1:5" s="294" customFormat="1" ht="12.75">
      <c r="A23" s="83" t="s">
        <v>33</v>
      </c>
      <c r="B23" s="19" t="s">
        <v>34</v>
      </c>
      <c r="C23" s="264"/>
      <c r="D23" s="264"/>
      <c r="E23" s="61">
        <f>'1.1.sz.mell.'!C41</f>
        <v>0</v>
      </c>
    </row>
    <row r="24" spans="1:5" s="294" customFormat="1" ht="12.75">
      <c r="A24" s="86" t="s">
        <v>35</v>
      </c>
      <c r="B24" s="19" t="s">
        <v>387</v>
      </c>
      <c r="C24" s="297">
        <v>350000</v>
      </c>
      <c r="D24" s="297"/>
      <c r="E24" s="61">
        <f>'1.1.sz.mell.'!C42</f>
        <v>0</v>
      </c>
    </row>
    <row r="25" spans="1:5" s="294" customFormat="1" ht="12.75">
      <c r="A25" s="86" t="s">
        <v>147</v>
      </c>
      <c r="B25" s="19" t="s">
        <v>162</v>
      </c>
      <c r="C25" s="297"/>
      <c r="D25" s="297"/>
      <c r="E25" s="61">
        <f>'1.1.sz.mell.'!C43</f>
        <v>0</v>
      </c>
    </row>
    <row r="26" spans="1:5" s="294" customFormat="1" ht="13.5" thickBot="1">
      <c r="A26" s="86" t="s">
        <v>149</v>
      </c>
      <c r="B26" s="298" t="s">
        <v>164</v>
      </c>
      <c r="C26" s="297"/>
      <c r="D26" s="297"/>
      <c r="E26" s="61">
        <f>'1.1.sz.mell.'!C44</f>
        <v>0</v>
      </c>
    </row>
    <row r="27" spans="1:5" s="294" customFormat="1" ht="13.5" thickBot="1">
      <c r="A27" s="77" t="s">
        <v>37</v>
      </c>
      <c r="B27" s="78" t="s">
        <v>38</v>
      </c>
      <c r="C27" s="246">
        <v>683680</v>
      </c>
      <c r="D27" s="246">
        <v>70760</v>
      </c>
      <c r="E27" s="247">
        <f>'1.1.sz.mell.'!C45</f>
        <v>0</v>
      </c>
    </row>
    <row r="28" spans="1:5" s="294" customFormat="1" ht="13.5" thickBot="1">
      <c r="A28" s="77" t="s">
        <v>39</v>
      </c>
      <c r="B28" s="78" t="s">
        <v>40</v>
      </c>
      <c r="C28" s="249"/>
      <c r="D28" s="249"/>
      <c r="E28" s="217">
        <f>'1.1.sz.mell.'!C50</f>
        <v>0</v>
      </c>
    </row>
    <row r="29" spans="1:5" s="294" customFormat="1" ht="13.5" thickBot="1">
      <c r="A29" s="77" t="s">
        <v>41</v>
      </c>
      <c r="B29" s="299" t="s">
        <v>366</v>
      </c>
      <c r="C29" s="300">
        <v>286026727</v>
      </c>
      <c r="D29" s="300">
        <f>+D6+D7+D8+D9+D21+D27+D28</f>
        <v>309175435</v>
      </c>
      <c r="E29" s="300">
        <f>+E6+E7+E8+E9+E21+E27+E28</f>
        <v>275349000</v>
      </c>
    </row>
    <row r="30" spans="1:5" s="294" customFormat="1" ht="13.5" thickBot="1">
      <c r="A30" s="77" t="s">
        <v>43</v>
      </c>
      <c r="B30" s="78" t="s">
        <v>388</v>
      </c>
      <c r="C30" s="248">
        <v>0</v>
      </c>
      <c r="D30" s="248">
        <f>SUM(D31:D33)</f>
        <v>0</v>
      </c>
      <c r="E30" s="250">
        <f>SUM(E31:E33)</f>
        <v>0</v>
      </c>
    </row>
    <row r="31" spans="1:5" s="294" customFormat="1" ht="12.75">
      <c r="A31" s="83" t="s">
        <v>45</v>
      </c>
      <c r="B31" s="301" t="s">
        <v>309</v>
      </c>
      <c r="C31" s="295"/>
      <c r="D31" s="295"/>
      <c r="E31" s="296"/>
    </row>
    <row r="32" spans="1:5" s="294" customFormat="1" ht="12.75">
      <c r="A32" s="83" t="s">
        <v>47</v>
      </c>
      <c r="B32" s="301" t="s">
        <v>389</v>
      </c>
      <c r="C32" s="295"/>
      <c r="D32" s="295"/>
      <c r="E32" s="296"/>
    </row>
    <row r="33" spans="1:5" s="294" customFormat="1" ht="13.5" thickBot="1">
      <c r="A33" s="302" t="s">
        <v>49</v>
      </c>
      <c r="B33" s="303" t="s">
        <v>312</v>
      </c>
      <c r="C33" s="304"/>
      <c r="D33" s="304"/>
      <c r="E33" s="305"/>
    </row>
    <row r="34" spans="1:5" s="294" customFormat="1" ht="13.5" thickBot="1">
      <c r="A34" s="77" t="s">
        <v>51</v>
      </c>
      <c r="B34" s="78" t="s">
        <v>390</v>
      </c>
      <c r="C34" s="306"/>
      <c r="D34" s="306"/>
      <c r="E34" s="307"/>
    </row>
    <row r="35" spans="1:5" s="294" customFormat="1" ht="13.5" thickBot="1">
      <c r="A35" s="77" t="s">
        <v>251</v>
      </c>
      <c r="B35" s="78" t="s">
        <v>391</v>
      </c>
      <c r="C35" s="308">
        <v>24395007</v>
      </c>
      <c r="D35" s="308">
        <f>SUM(D36:D37)</f>
        <v>19638446</v>
      </c>
      <c r="E35" s="309">
        <f>SUM(E36:E37)</f>
        <v>13900988</v>
      </c>
    </row>
    <row r="36" spans="1:5" s="294" customFormat="1" ht="12.75">
      <c r="A36" s="83" t="s">
        <v>187</v>
      </c>
      <c r="B36" s="301" t="s">
        <v>198</v>
      </c>
      <c r="C36" s="295">
        <v>24395007</v>
      </c>
      <c r="D36" s="295">
        <v>19638446</v>
      </c>
      <c r="E36" s="296">
        <f>'1.1.sz.mell.'!C66</f>
        <v>13900988</v>
      </c>
    </row>
    <row r="37" spans="1:5" s="294" customFormat="1" ht="13.5" thickBot="1">
      <c r="A37" s="86" t="s">
        <v>189</v>
      </c>
      <c r="B37" s="310" t="s">
        <v>200</v>
      </c>
      <c r="C37" s="311"/>
      <c r="D37" s="311"/>
      <c r="E37" s="296">
        <f>'1.1.sz.mell.'!C67</f>
        <v>0</v>
      </c>
    </row>
    <row r="38" spans="1:5" s="294" customFormat="1" ht="13.5" thickBot="1">
      <c r="A38" s="77" t="s">
        <v>252</v>
      </c>
      <c r="B38" s="78" t="s">
        <v>392</v>
      </c>
      <c r="C38" s="313">
        <v>0</v>
      </c>
      <c r="D38" s="313">
        <f>SUM(D39:D41)</f>
        <v>0</v>
      </c>
      <c r="E38" s="314">
        <f>SUM(E39:E41)</f>
        <v>0</v>
      </c>
    </row>
    <row r="39" spans="1:5" s="294" customFormat="1" ht="12.75">
      <c r="A39" s="83" t="s">
        <v>197</v>
      </c>
      <c r="B39" s="301" t="s">
        <v>204</v>
      </c>
      <c r="C39" s="295"/>
      <c r="D39" s="295"/>
      <c r="E39" s="296"/>
    </row>
    <row r="40" spans="1:5" s="294" customFormat="1" ht="12.75">
      <c r="A40" s="83" t="s">
        <v>199</v>
      </c>
      <c r="B40" s="301" t="s">
        <v>206</v>
      </c>
      <c r="C40" s="295"/>
      <c r="D40" s="295"/>
      <c r="E40" s="296"/>
    </row>
    <row r="41" spans="1:5" s="294" customFormat="1" ht="13.5" thickBot="1">
      <c r="A41" s="86" t="s">
        <v>393</v>
      </c>
      <c r="B41" s="310" t="s">
        <v>208</v>
      </c>
      <c r="C41" s="311"/>
      <c r="D41" s="311"/>
      <c r="E41" s="312"/>
    </row>
    <row r="42" spans="1:5" s="294" customFormat="1" ht="13.5" thickBot="1">
      <c r="A42" s="77" t="s">
        <v>253</v>
      </c>
      <c r="B42" s="78" t="s">
        <v>394</v>
      </c>
      <c r="C42" s="315"/>
      <c r="D42" s="315"/>
      <c r="E42" s="316"/>
    </row>
    <row r="43" spans="1:5" s="294" customFormat="1" ht="13.5" thickBot="1">
      <c r="A43" s="77" t="s">
        <v>256</v>
      </c>
      <c r="B43" s="78" t="s">
        <v>220</v>
      </c>
      <c r="C43" s="306"/>
      <c r="D43" s="306"/>
      <c r="E43" s="307"/>
    </row>
    <row r="44" spans="1:5" s="294" customFormat="1" ht="13.5" thickBot="1">
      <c r="A44" s="77" t="s">
        <v>259</v>
      </c>
      <c r="B44" s="78" t="s">
        <v>395</v>
      </c>
      <c r="C44" s="248">
        <v>24395007</v>
      </c>
      <c r="D44" s="248">
        <f>+D30+D34+D35+D38+D42+D43</f>
        <v>19638446</v>
      </c>
      <c r="E44" s="250">
        <f>+E30+E34+E35+E38+E42+E43</f>
        <v>13900988</v>
      </c>
    </row>
    <row r="45" spans="1:5" s="294" customFormat="1" ht="13.5" thickBot="1">
      <c r="A45" s="77" t="s">
        <v>262</v>
      </c>
      <c r="B45" s="78" t="s">
        <v>396</v>
      </c>
      <c r="C45" s="248">
        <v>310421734</v>
      </c>
      <c r="D45" s="248">
        <f>+D29+D44</f>
        <v>328813881</v>
      </c>
      <c r="E45" s="250">
        <f>+E29+E44</f>
        <v>289249988</v>
      </c>
    </row>
    <row r="46" spans="1:5">
      <c r="A46" s="422"/>
      <c r="B46" s="422"/>
      <c r="C46" s="422"/>
      <c r="D46" s="289"/>
      <c r="E46" s="289"/>
    </row>
    <row r="47" spans="1:5" s="293" customFormat="1">
      <c r="A47" s="386" t="s">
        <v>225</v>
      </c>
      <c r="B47" s="386"/>
      <c r="C47" s="386"/>
      <c r="D47" s="386"/>
      <c r="E47" s="386"/>
    </row>
    <row r="48" spans="1:5" ht="11.25" customHeight="1" thickBot="1">
      <c r="A48" s="385"/>
      <c r="B48" s="385"/>
      <c r="C48" s="105"/>
      <c r="D48" s="105"/>
      <c r="E48" s="105" t="str">
        <f>E3</f>
        <v>Forintban!</v>
      </c>
    </row>
    <row r="49" spans="1:5" ht="24.75" thickBot="1">
      <c r="A49" s="70" t="s">
        <v>325</v>
      </c>
      <c r="B49" s="71" t="s">
        <v>227</v>
      </c>
      <c r="C49" s="71" t="str">
        <f>+C4</f>
        <v>2018. évi tény</v>
      </c>
      <c r="D49" s="71" t="str">
        <f>+D4</f>
        <v>2019. évi várható</v>
      </c>
      <c r="E49" s="72" t="str">
        <f>+E4</f>
        <v>2020. évi előirányzat</v>
      </c>
    </row>
    <row r="50" spans="1:5" ht="16.5" thickBot="1">
      <c r="A50" s="57">
        <v>1</v>
      </c>
      <c r="B50" s="107">
        <v>2</v>
      </c>
      <c r="C50" s="107">
        <v>3</v>
      </c>
      <c r="D50" s="107">
        <v>4</v>
      </c>
      <c r="E50" s="245">
        <v>5</v>
      </c>
    </row>
    <row r="51" spans="1:5" ht="16.5" thickBot="1">
      <c r="A51" s="77" t="s">
        <v>4</v>
      </c>
      <c r="B51" s="118" t="s">
        <v>416</v>
      </c>
      <c r="C51" s="265">
        <v>283689591</v>
      </c>
      <c r="D51" s="265">
        <f>+D52+D53+D54+D55+D56+D57</f>
        <v>302521654</v>
      </c>
      <c r="E51" s="58">
        <f>+E52+E53+E54+E55+E56+E57</f>
        <v>288895988</v>
      </c>
    </row>
    <row r="52" spans="1:5">
      <c r="A52" s="112" t="s">
        <v>5</v>
      </c>
      <c r="B52" s="113" t="s">
        <v>55</v>
      </c>
      <c r="C52" s="317">
        <v>162257235</v>
      </c>
      <c r="D52" s="317">
        <v>187286907</v>
      </c>
      <c r="E52" s="318">
        <f>'1.1.sz.mell.'!C86</f>
        <v>173202006</v>
      </c>
    </row>
    <row r="53" spans="1:5">
      <c r="A53" s="83" t="s">
        <v>6</v>
      </c>
      <c r="B53" s="19" t="s">
        <v>56</v>
      </c>
      <c r="C53" s="264">
        <v>35741574</v>
      </c>
      <c r="D53" s="264">
        <v>37628941</v>
      </c>
      <c r="E53" s="61">
        <f>'1.1.sz.mell.'!C87</f>
        <v>31898851</v>
      </c>
    </row>
    <row r="54" spans="1:5" ht="16.5" customHeight="1">
      <c r="A54" s="83" t="s">
        <v>7</v>
      </c>
      <c r="B54" s="19" t="s">
        <v>57</v>
      </c>
      <c r="C54" s="297">
        <v>60582940</v>
      </c>
      <c r="D54" s="297">
        <v>62900894</v>
      </c>
      <c r="E54" s="214">
        <f>'1.1.sz.mell.'!C88</f>
        <v>67987856</v>
      </c>
    </row>
    <row r="55" spans="1:5" ht="16.5" customHeight="1">
      <c r="A55" s="83" t="s">
        <v>8</v>
      </c>
      <c r="B55" s="115" t="s">
        <v>58</v>
      </c>
      <c r="C55" s="297"/>
      <c r="D55" s="297"/>
      <c r="E55" s="214">
        <f>'1.1.sz.mell.'!C89</f>
        <v>0</v>
      </c>
    </row>
    <row r="56" spans="1:5" ht="16.5" customHeight="1">
      <c r="A56" s="83" t="s">
        <v>9</v>
      </c>
      <c r="B56" s="116" t="s">
        <v>59</v>
      </c>
      <c r="C56" s="297">
        <v>25107842</v>
      </c>
      <c r="D56" s="297">
        <v>14704912</v>
      </c>
      <c r="E56" s="214">
        <f>'1.1.sz.mell.'!C90</f>
        <v>7280215</v>
      </c>
    </row>
    <row r="57" spans="1:5" ht="16.5" customHeight="1" thickBot="1">
      <c r="A57" s="83" t="s">
        <v>379</v>
      </c>
      <c r="B57" s="115" t="s">
        <v>250</v>
      </c>
      <c r="C57" s="264"/>
      <c r="D57" s="264"/>
      <c r="E57" s="61">
        <f>'1.1.sz.mell.'!C97</f>
        <v>8527060</v>
      </c>
    </row>
    <row r="58" spans="1:5" ht="16.5" customHeight="1" thickBot="1">
      <c r="A58" s="77" t="s">
        <v>10</v>
      </c>
      <c r="B58" s="78" t="s">
        <v>415</v>
      </c>
      <c r="C58" s="265">
        <v>7093697</v>
      </c>
      <c r="D58" s="265">
        <f>+D59+D61+D63</f>
        <v>12391239</v>
      </c>
      <c r="E58" s="266">
        <f>+E59+E61+E63</f>
        <v>354000</v>
      </c>
    </row>
    <row r="59" spans="1:5" ht="16.5" customHeight="1">
      <c r="A59" s="80" t="s">
        <v>12</v>
      </c>
      <c r="B59" s="22" t="s">
        <v>397</v>
      </c>
      <c r="C59" s="262">
        <v>7093697</v>
      </c>
      <c r="D59" s="262">
        <v>12391239</v>
      </c>
      <c r="E59" s="263">
        <f>'1.1.sz.mell.'!C92</f>
        <v>354000</v>
      </c>
    </row>
    <row r="60" spans="1:5" ht="16.5" customHeight="1">
      <c r="A60" s="80" t="s">
        <v>14</v>
      </c>
      <c r="B60" s="22" t="s">
        <v>398</v>
      </c>
      <c r="C60" s="262"/>
      <c r="D60" s="262"/>
      <c r="E60" s="263"/>
    </row>
    <row r="61" spans="1:5" ht="16.5" customHeight="1">
      <c r="A61" s="80" t="s">
        <v>16</v>
      </c>
      <c r="B61" s="19" t="s">
        <v>62</v>
      </c>
      <c r="C61" s="264"/>
      <c r="D61" s="264"/>
      <c r="E61" s="61"/>
    </row>
    <row r="62" spans="1:5" ht="16.5" customHeight="1">
      <c r="A62" s="80" t="s">
        <v>18</v>
      </c>
      <c r="B62" s="19" t="s">
        <v>232</v>
      </c>
      <c r="C62" s="264"/>
      <c r="D62" s="264"/>
      <c r="E62" s="61"/>
    </row>
    <row r="63" spans="1:5" ht="16.5" customHeight="1" thickBot="1">
      <c r="A63" s="80" t="s">
        <v>116</v>
      </c>
      <c r="B63" s="19" t="s">
        <v>399</v>
      </c>
      <c r="C63" s="264"/>
      <c r="D63" s="264"/>
      <c r="E63" s="61"/>
    </row>
    <row r="64" spans="1:5" ht="16.5" thickBot="1">
      <c r="A64" s="77" t="s">
        <v>20</v>
      </c>
      <c r="B64" s="319" t="s">
        <v>400</v>
      </c>
      <c r="C64" s="265">
        <v>290783288</v>
      </c>
      <c r="D64" s="265">
        <f>+D51+D58</f>
        <v>314912893</v>
      </c>
      <c r="E64" s="266">
        <f>+E51+E58</f>
        <v>289249988</v>
      </c>
    </row>
    <row r="65" spans="1:5" ht="16.5" thickBot="1">
      <c r="A65" s="77" t="s">
        <v>22</v>
      </c>
      <c r="B65" s="78" t="s">
        <v>401</v>
      </c>
      <c r="C65" s="265">
        <v>0</v>
      </c>
      <c r="D65" s="265">
        <f>SUM(D66:D68)</f>
        <v>0</v>
      </c>
      <c r="E65" s="266">
        <f>SUM(E66:E68)</f>
        <v>0</v>
      </c>
    </row>
    <row r="66" spans="1:5">
      <c r="A66" s="83" t="s">
        <v>24</v>
      </c>
      <c r="B66" s="320" t="s">
        <v>402</v>
      </c>
      <c r="C66" s="321"/>
      <c r="D66" s="321"/>
      <c r="E66" s="213"/>
    </row>
    <row r="67" spans="1:5">
      <c r="A67" s="83" t="s">
        <v>25</v>
      </c>
      <c r="B67" s="322" t="s">
        <v>403</v>
      </c>
      <c r="C67" s="297"/>
      <c r="D67" s="297"/>
      <c r="E67" s="214"/>
    </row>
    <row r="68" spans="1:5" s="294" customFormat="1" ht="13.5" thickBot="1">
      <c r="A68" s="83" t="s">
        <v>27</v>
      </c>
      <c r="B68" s="322" t="s">
        <v>404</v>
      </c>
      <c r="C68" s="297"/>
      <c r="D68" s="297"/>
      <c r="E68" s="214"/>
    </row>
    <row r="69" spans="1:5" ht="16.5" thickBot="1">
      <c r="A69" s="77" t="s">
        <v>29</v>
      </c>
      <c r="B69" s="24" t="s">
        <v>405</v>
      </c>
      <c r="C69" s="265">
        <v>0</v>
      </c>
      <c r="D69" s="265">
        <f>SUM(D70:D73)</f>
        <v>0</v>
      </c>
      <c r="E69" s="266">
        <f>SUM(E70:E73)</f>
        <v>0</v>
      </c>
    </row>
    <row r="70" spans="1:5">
      <c r="A70" s="83" t="s">
        <v>31</v>
      </c>
      <c r="B70" s="322" t="s">
        <v>406</v>
      </c>
      <c r="C70" s="297"/>
      <c r="D70" s="297"/>
      <c r="E70" s="214"/>
    </row>
    <row r="71" spans="1:5">
      <c r="A71" s="83" t="s">
        <v>33</v>
      </c>
      <c r="B71" s="322" t="s">
        <v>407</v>
      </c>
      <c r="C71" s="297"/>
      <c r="D71" s="297"/>
      <c r="E71" s="214"/>
    </row>
    <row r="72" spans="1:5">
      <c r="A72" s="83" t="s">
        <v>35</v>
      </c>
      <c r="B72" s="322" t="s">
        <v>408</v>
      </c>
      <c r="C72" s="297"/>
      <c r="D72" s="297"/>
      <c r="E72" s="214"/>
    </row>
    <row r="73" spans="1:5" ht="16.5" thickBot="1">
      <c r="A73" s="83" t="s">
        <v>147</v>
      </c>
      <c r="B73" s="322" t="s">
        <v>409</v>
      </c>
      <c r="C73" s="297"/>
      <c r="D73" s="297"/>
      <c r="E73" s="214"/>
    </row>
    <row r="74" spans="1:5" ht="16.5" thickBot="1">
      <c r="A74" s="77" t="s">
        <v>37</v>
      </c>
      <c r="B74" s="24" t="s">
        <v>410</v>
      </c>
      <c r="C74" s="265">
        <v>0</v>
      </c>
      <c r="D74" s="265">
        <f>SUM(D75:D78)</f>
        <v>0</v>
      </c>
      <c r="E74" s="266">
        <f>SUM(E75:E78)</f>
        <v>0</v>
      </c>
    </row>
    <row r="75" spans="1:5">
      <c r="A75" s="83" t="s">
        <v>76</v>
      </c>
      <c r="B75" s="322" t="s">
        <v>86</v>
      </c>
      <c r="C75" s="297"/>
      <c r="D75" s="297"/>
      <c r="E75" s="214"/>
    </row>
    <row r="76" spans="1:5">
      <c r="A76" s="83" t="s">
        <v>78</v>
      </c>
      <c r="B76" s="322" t="s">
        <v>88</v>
      </c>
      <c r="C76" s="297"/>
      <c r="D76" s="297"/>
      <c r="E76" s="214"/>
    </row>
    <row r="77" spans="1:5">
      <c r="A77" s="83" t="s">
        <v>80</v>
      </c>
      <c r="B77" s="322" t="s">
        <v>411</v>
      </c>
      <c r="C77" s="297"/>
      <c r="D77" s="297"/>
      <c r="E77" s="214"/>
    </row>
    <row r="78" spans="1:5" ht="16.5" thickBot="1">
      <c r="A78" s="83" t="s">
        <v>82</v>
      </c>
      <c r="B78" s="322" t="s">
        <v>310</v>
      </c>
      <c r="C78" s="297"/>
      <c r="D78" s="297"/>
      <c r="E78" s="214"/>
    </row>
    <row r="79" spans="1:5" ht="16.5" thickBot="1">
      <c r="A79" s="77" t="s">
        <v>39</v>
      </c>
      <c r="B79" s="24" t="s">
        <v>412</v>
      </c>
      <c r="C79" s="246"/>
      <c r="D79" s="246"/>
      <c r="E79" s="247"/>
    </row>
    <row r="80" spans="1:5" ht="16.5" thickBot="1">
      <c r="A80" s="77" t="s">
        <v>41</v>
      </c>
      <c r="B80" s="24" t="s">
        <v>354</v>
      </c>
      <c r="C80" s="246"/>
      <c r="D80" s="246"/>
      <c r="E80" s="247"/>
    </row>
    <row r="81" spans="1:5" ht="16.5" thickBot="1">
      <c r="A81" s="77" t="s">
        <v>43</v>
      </c>
      <c r="B81" s="78" t="s">
        <v>413</v>
      </c>
      <c r="C81" s="248">
        <v>0</v>
      </c>
      <c r="D81" s="248">
        <f>+D65+D69+D74+D79+D80</f>
        <v>0</v>
      </c>
      <c r="E81" s="250">
        <f>+E65+E69+E74+E79+E80</f>
        <v>0</v>
      </c>
    </row>
    <row r="82" spans="1:5" ht="16.5" thickBot="1">
      <c r="A82" s="77" t="s">
        <v>51</v>
      </c>
      <c r="B82" s="78" t="s">
        <v>414</v>
      </c>
      <c r="C82" s="248">
        <v>290783288</v>
      </c>
      <c r="D82" s="248">
        <f>+D64+D81</f>
        <v>314912893</v>
      </c>
      <c r="E82" s="250">
        <f>+E64+E81</f>
        <v>289249988</v>
      </c>
    </row>
  </sheetData>
  <mergeCells count="4">
    <mergeCell ref="A1:E1"/>
    <mergeCell ref="A46:C46"/>
    <mergeCell ref="A47:E47"/>
    <mergeCell ref="A48:B48"/>
  </mergeCells>
  <phoneticPr fontId="39" type="noConversion"/>
  <printOptions horizontalCentered="1"/>
  <pageMargins left="0.78740157480314965" right="0.78740157480314965" top="0.47244094488188981" bottom="0.35433070866141736" header="0.23622047244094491" footer="0.23622047244094491"/>
  <pageSetup paperSize="9" scale="67" fitToHeight="2" orientation="portrait" r:id="rId1"/>
  <headerFooter alignWithMargins="0">
    <oddHeader>&amp;C&amp;"Times New Roman CE,Félkövér"TÁJÉKOZTATÓ KIMUTATÁSOK, MÉRLEGEK&amp;R&amp;"Times New Roman CE,Félkövér dőlt"
 8. MELLÉKLET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F21"/>
  <sheetViews>
    <sheetView view="pageBreakPreview" zoomScale="145" zoomScaleNormal="100" zoomScaleSheetLayoutView="145" workbookViewId="0">
      <selection activeCell="E2" sqref="E2"/>
    </sheetView>
  </sheetViews>
  <sheetFormatPr defaultRowHeight="12.75"/>
  <cols>
    <col min="1" max="1" width="33.140625" style="338" customWidth="1"/>
    <col min="2" max="5" width="21" style="338" customWidth="1"/>
    <col min="6" max="16384" width="9.140625" style="338"/>
  </cols>
  <sheetData>
    <row r="1" spans="1:6" customFormat="1" ht="15">
      <c r="A1" s="423" t="s">
        <v>451</v>
      </c>
      <c r="B1" s="423"/>
      <c r="C1" s="424"/>
      <c r="D1" s="424"/>
      <c r="E1" s="424"/>
      <c r="F1" s="358"/>
    </row>
    <row r="2" spans="1:6" customFormat="1" ht="15.75" thickBot="1">
      <c r="A2" s="359"/>
      <c r="B2" s="359"/>
      <c r="C2" s="359"/>
      <c r="D2" s="359"/>
      <c r="E2" s="360"/>
      <c r="F2" s="358"/>
    </row>
    <row r="3" spans="1:6" customFormat="1" ht="15.75" thickBot="1">
      <c r="A3" s="426" t="s">
        <v>427</v>
      </c>
      <c r="B3" s="429" t="s">
        <v>452</v>
      </c>
      <c r="C3" s="430"/>
      <c r="D3" s="430"/>
      <c r="E3" s="431"/>
      <c r="F3" s="358"/>
    </row>
    <row r="4" spans="1:6" customFormat="1" ht="15.75" thickBot="1">
      <c r="A4" s="427"/>
      <c r="B4" s="432" t="s">
        <v>453</v>
      </c>
      <c r="C4" s="435" t="s">
        <v>454</v>
      </c>
      <c r="D4" s="436"/>
      <c r="E4" s="437"/>
      <c r="F4" s="358"/>
    </row>
    <row r="5" spans="1:6" customFormat="1" ht="15">
      <c r="A5" s="427"/>
      <c r="B5" s="433"/>
      <c r="C5" s="432" t="str">
        <f>CONCATENATE([2]TARTALOMJEGYZÉK!$A$1,". előtti tervezett forrás, kiadás")</f>
        <v>2020. előtti tervezett forrás, kiadás</v>
      </c>
      <c r="D5" s="432" t="str">
        <f>CONCATENATE([2]TARTALOMJEGYZÉK!$A$1,". évi eredeti előirányzat")</f>
        <v>2020. évi eredeti előirányzat</v>
      </c>
      <c r="E5" s="432" t="str">
        <f>CONCATENATE([2]TARTALOMJEGYZÉK!$A$1,". év utáni tervezett forrás, kiadás")</f>
        <v>2020. év utáni tervezett forrás, kiadás</v>
      </c>
      <c r="F5" s="358"/>
    </row>
    <row r="6" spans="1:6" customFormat="1" ht="15.75" thickBot="1">
      <c r="A6" s="428"/>
      <c r="B6" s="434"/>
      <c r="C6" s="438"/>
      <c r="D6" s="438"/>
      <c r="E6" s="434"/>
      <c r="F6" s="358"/>
    </row>
    <row r="7" spans="1:6" customFormat="1" ht="15.75" thickBot="1">
      <c r="A7" s="361" t="s">
        <v>455</v>
      </c>
      <c r="B7" s="362" t="s">
        <v>456</v>
      </c>
      <c r="C7" s="363" t="s">
        <v>457</v>
      </c>
      <c r="D7" s="364" t="s">
        <v>458</v>
      </c>
      <c r="E7" s="365" t="s">
        <v>459</v>
      </c>
      <c r="F7" s="358"/>
    </row>
    <row r="8" spans="1:6" customFormat="1" ht="15">
      <c r="A8" s="366" t="s">
        <v>428</v>
      </c>
      <c r="B8" s="367">
        <f>C8+D8+E8</f>
        <v>0</v>
      </c>
      <c r="C8" s="368"/>
      <c r="D8" s="368"/>
      <c r="E8" s="369"/>
      <c r="F8" s="358"/>
    </row>
    <row r="9" spans="1:6" customFormat="1" ht="15">
      <c r="A9" s="370" t="s">
        <v>429</v>
      </c>
      <c r="B9" s="371">
        <f t="shared" ref="B9:B19" si="0">C9+D9+E9</f>
        <v>0</v>
      </c>
      <c r="C9" s="372"/>
      <c r="D9" s="372"/>
      <c r="E9" s="372"/>
      <c r="F9" s="358"/>
    </row>
    <row r="10" spans="1:6" customFormat="1" ht="15">
      <c r="A10" s="373" t="s">
        <v>430</v>
      </c>
      <c r="B10" s="374">
        <f t="shared" si="0"/>
        <v>29115706</v>
      </c>
      <c r="C10" s="375">
        <v>29115706</v>
      </c>
      <c r="D10" s="375"/>
      <c r="E10" s="375"/>
      <c r="F10" s="358"/>
    </row>
    <row r="11" spans="1:6" customFormat="1" ht="15">
      <c r="A11" s="373" t="s">
        <v>431</v>
      </c>
      <c r="B11" s="374">
        <f t="shared" si="0"/>
        <v>0</v>
      </c>
      <c r="C11" s="375"/>
      <c r="D11" s="375"/>
      <c r="E11" s="375"/>
      <c r="F11" s="358"/>
    </row>
    <row r="12" spans="1:6" customFormat="1" ht="15">
      <c r="A12" s="373" t="s">
        <v>432</v>
      </c>
      <c r="B12" s="374">
        <f t="shared" si="0"/>
        <v>0</v>
      </c>
      <c r="C12" s="375"/>
      <c r="D12" s="375"/>
      <c r="E12" s="375"/>
      <c r="F12" s="358"/>
    </row>
    <row r="13" spans="1:6" customFormat="1" ht="15.75" thickBot="1">
      <c r="A13" s="373" t="s">
        <v>460</v>
      </c>
      <c r="B13" s="374">
        <f t="shared" si="0"/>
        <v>0</v>
      </c>
      <c r="C13" s="375"/>
      <c r="D13" s="375"/>
      <c r="E13" s="375"/>
      <c r="F13" s="358"/>
    </row>
    <row r="14" spans="1:6" customFormat="1" ht="15.75" thickBot="1">
      <c r="A14" s="376" t="s">
        <v>433</v>
      </c>
      <c r="B14" s="377">
        <f>B8+SUM(B10:B13)</f>
        <v>29115706</v>
      </c>
      <c r="C14" s="377">
        <f>C8+SUM(C10:C13)</f>
        <v>29115706</v>
      </c>
      <c r="D14" s="377">
        <f>D8+SUM(D10:D13)</f>
        <v>0</v>
      </c>
      <c r="E14" s="378">
        <f>E8+SUM(E10:E13)</f>
        <v>0</v>
      </c>
      <c r="F14" s="358"/>
    </row>
    <row r="15" spans="1:6" customFormat="1" ht="15">
      <c r="A15" s="379" t="s">
        <v>434</v>
      </c>
      <c r="B15" s="374">
        <f t="shared" si="0"/>
        <v>24118446</v>
      </c>
      <c r="C15" s="368">
        <v>21826589</v>
      </c>
      <c r="D15" s="368">
        <v>2291857</v>
      </c>
      <c r="E15" s="369"/>
      <c r="F15" s="358"/>
    </row>
    <row r="16" spans="1:6" customFormat="1" ht="15">
      <c r="A16" s="380" t="s">
        <v>435</v>
      </c>
      <c r="B16" s="374">
        <f t="shared" si="0"/>
        <v>0</v>
      </c>
      <c r="C16" s="375"/>
      <c r="D16" s="375"/>
      <c r="E16" s="375"/>
      <c r="F16" s="358"/>
    </row>
    <row r="17" spans="1:6" customFormat="1" ht="15">
      <c r="A17" s="380" t="s">
        <v>436</v>
      </c>
      <c r="B17" s="374">
        <f t="shared" si="0"/>
        <v>4495135</v>
      </c>
      <c r="C17" s="375">
        <v>3097279</v>
      </c>
      <c r="D17" s="375">
        <v>1397856</v>
      </c>
      <c r="E17" s="375"/>
      <c r="F17" s="358"/>
    </row>
    <row r="18" spans="1:6" customFormat="1" ht="15">
      <c r="A18" s="380" t="s">
        <v>437</v>
      </c>
      <c r="B18" s="374">
        <f t="shared" si="0"/>
        <v>0</v>
      </c>
      <c r="C18" s="375"/>
      <c r="D18" s="375"/>
      <c r="E18" s="375"/>
      <c r="F18" s="358"/>
    </row>
    <row r="19" spans="1:6" customFormat="1" ht="15.75" thickBot="1">
      <c r="A19" s="381" t="s">
        <v>462</v>
      </c>
      <c r="B19" s="374">
        <f t="shared" si="0"/>
        <v>502125</v>
      </c>
      <c r="C19" s="382"/>
      <c r="D19" s="382">
        <v>502125</v>
      </c>
      <c r="E19" s="383"/>
      <c r="F19" s="358"/>
    </row>
    <row r="20" spans="1:6" customFormat="1" ht="15.75" thickBot="1">
      <c r="A20" s="384" t="s">
        <v>343</v>
      </c>
      <c r="B20" s="377">
        <f>SUM(B15:B19)</f>
        <v>29115706</v>
      </c>
      <c r="C20" s="377">
        <f>SUM(C15:C19)</f>
        <v>24923868</v>
      </c>
      <c r="D20" s="377">
        <f>SUM(D15:D19)</f>
        <v>4191838</v>
      </c>
      <c r="E20" s="378">
        <f>SUM(E15:E19)</f>
        <v>0</v>
      </c>
      <c r="F20" s="358"/>
    </row>
    <row r="21" spans="1:6" customFormat="1" ht="15">
      <c r="A21" s="425" t="s">
        <v>461</v>
      </c>
      <c r="B21" s="425"/>
      <c r="C21" s="425"/>
      <c r="D21" s="425"/>
      <c r="E21" s="425"/>
      <c r="F21" s="358"/>
    </row>
  </sheetData>
  <mergeCells count="10">
    <mergeCell ref="A1:B1"/>
    <mergeCell ref="C1:E1"/>
    <mergeCell ref="A21:E21"/>
    <mergeCell ref="A3:A6"/>
    <mergeCell ref="B3:E3"/>
    <mergeCell ref="B4:B6"/>
    <mergeCell ref="C4:E4"/>
    <mergeCell ref="C5:C6"/>
    <mergeCell ref="D5:D6"/>
    <mergeCell ref="E5:E6"/>
  </mergeCells>
  <phoneticPr fontId="39" type="noConversion"/>
  <printOptions horizontalCentered="1"/>
  <pageMargins left="0.78740157480314965" right="0.78740157480314965" top="0.91" bottom="0.27559055118110237" header="0.31496062992125984" footer="0.15748031496062992"/>
  <pageSetup paperSize="9" orientation="landscape" r:id="rId1"/>
  <headerFooter alignWithMargins="0">
    <oddHeader xml:space="preserve">&amp;C&amp;"Times New Roman CE,Félkövér"&amp;12Európai uniós támogatással megvalósuló projektek
 bevételei, kiadásai, hozzájárulások&amp;R&amp;"Times New Roman CE,Félkövér dőlt" 9. melléklet </oddHead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M128"/>
  <sheetViews>
    <sheetView view="pageBreakPreview" topLeftCell="A36" zoomScale="145" zoomScaleNormal="120" zoomScaleSheetLayoutView="145" workbookViewId="0">
      <selection activeCell="B62" sqref="B62"/>
    </sheetView>
  </sheetViews>
  <sheetFormatPr defaultRowHeight="15.75"/>
  <cols>
    <col min="1" max="1" width="8.140625" style="127" customWidth="1"/>
    <col min="2" max="2" width="78.5703125" style="127" customWidth="1"/>
    <col min="3" max="3" width="18.5703125" style="128" customWidth="1"/>
    <col min="4" max="7" width="18.5703125" style="128" hidden="1" customWidth="1"/>
    <col min="8" max="8" width="7.7109375" style="68" customWidth="1"/>
    <col min="9" max="16384" width="9.140625" style="68"/>
  </cols>
  <sheetData>
    <row r="1" spans="1:7" ht="15.95" customHeight="1">
      <c r="A1" s="386" t="s">
        <v>107</v>
      </c>
      <c r="B1" s="386"/>
      <c r="C1" s="386"/>
      <c r="D1" s="210"/>
      <c r="E1" s="210"/>
      <c r="F1" s="210"/>
      <c r="G1" s="210"/>
    </row>
    <row r="2" spans="1:7" ht="15.95" customHeight="1" thickBot="1">
      <c r="A2" s="385" t="s">
        <v>108</v>
      </c>
      <c r="B2" s="385"/>
      <c r="C2" s="69" t="s">
        <v>376</v>
      </c>
      <c r="D2" s="69" t="s">
        <v>109</v>
      </c>
      <c r="E2" s="69" t="s">
        <v>109</v>
      </c>
      <c r="F2" s="69" t="s">
        <v>109</v>
      </c>
      <c r="G2" s="69" t="s">
        <v>109</v>
      </c>
    </row>
    <row r="3" spans="1:7" ht="24.75" thickBot="1">
      <c r="A3" s="70" t="s">
        <v>110</v>
      </c>
      <c r="B3" s="71" t="s">
        <v>111</v>
      </c>
      <c r="C3" s="286" t="s">
        <v>445</v>
      </c>
      <c r="D3" s="72" t="s">
        <v>345</v>
      </c>
      <c r="E3" s="72" t="s">
        <v>346</v>
      </c>
      <c r="F3" s="72" t="s">
        <v>347</v>
      </c>
      <c r="G3" s="72" t="s">
        <v>346</v>
      </c>
    </row>
    <row r="4" spans="1:7" s="76" customFormat="1" ht="12" customHeight="1" thickBot="1">
      <c r="A4" s="73">
        <v>1</v>
      </c>
      <c r="B4" s="74">
        <v>2</v>
      </c>
      <c r="C4" s="75">
        <v>3</v>
      </c>
      <c r="D4" s="75">
        <v>3</v>
      </c>
      <c r="E4" s="75">
        <v>3</v>
      </c>
      <c r="F4" s="75">
        <v>3</v>
      </c>
      <c r="G4" s="75">
        <v>3</v>
      </c>
    </row>
    <row r="5" spans="1:7" s="79" customFormat="1" ht="12" customHeight="1" thickBot="1">
      <c r="A5" s="77" t="s">
        <v>4</v>
      </c>
      <c r="B5" s="78" t="s">
        <v>357</v>
      </c>
      <c r="C5" s="58"/>
      <c r="D5" s="58" t="e">
        <f>+#REF!+#REF!+#REF!+#REF!+#REF!+#REF!</f>
        <v>#REF!</v>
      </c>
      <c r="E5" s="58" t="e">
        <f>+#REF!+#REF!+#REF!+#REF!+#REF!+#REF!</f>
        <v>#REF!</v>
      </c>
      <c r="F5" s="58" t="e">
        <f>+#REF!+#REF!+#REF!+#REF!+#REF!+#REF!</f>
        <v>#REF!</v>
      </c>
      <c r="G5" s="58" t="e">
        <f>+#REF!+#REF!+#REF!+#REF!+#REF!+#REF!</f>
        <v>#REF!</v>
      </c>
    </row>
    <row r="6" spans="1:7" s="79" customFormat="1" ht="12" customHeight="1" thickBot="1">
      <c r="A6" s="77" t="s">
        <v>10</v>
      </c>
      <c r="B6" s="88" t="s">
        <v>112</v>
      </c>
      <c r="C6" s="58">
        <f>+C7+C8+C9+C10+C11</f>
        <v>119768000</v>
      </c>
      <c r="D6" s="58">
        <f>+D7+D8+D9+D10+D11</f>
        <v>103445</v>
      </c>
      <c r="E6" s="58">
        <f>+E7+E8+E9+E10+E11</f>
        <v>103445</v>
      </c>
      <c r="F6" s="58">
        <f>+F7+F8+F9+F10+F11</f>
        <v>103445</v>
      </c>
      <c r="G6" s="58">
        <f>+G7+G8+G9+G10+G11</f>
        <v>103445</v>
      </c>
    </row>
    <row r="7" spans="1:7" s="79" customFormat="1" ht="12" customHeight="1">
      <c r="A7" s="80" t="s">
        <v>12</v>
      </c>
      <c r="B7" s="81" t="s">
        <v>13</v>
      </c>
      <c r="C7" s="82"/>
      <c r="D7" s="82"/>
      <c r="E7" s="82"/>
      <c r="F7" s="82"/>
      <c r="G7" s="82"/>
    </row>
    <row r="8" spans="1:7" s="79" customFormat="1" ht="12" customHeight="1">
      <c r="A8" s="83" t="s">
        <v>14</v>
      </c>
      <c r="B8" s="84" t="s">
        <v>113</v>
      </c>
      <c r="C8" s="85"/>
      <c r="D8" s="85"/>
      <c r="E8" s="85"/>
      <c r="F8" s="85"/>
      <c r="G8" s="85"/>
    </row>
    <row r="9" spans="1:7" s="79" customFormat="1" ht="12" customHeight="1">
      <c r="A9" s="83" t="s">
        <v>16</v>
      </c>
      <c r="B9" s="84" t="s">
        <v>114</v>
      </c>
      <c r="C9" s="85"/>
      <c r="D9" s="85"/>
      <c r="E9" s="85"/>
      <c r="F9" s="85"/>
      <c r="G9" s="85"/>
    </row>
    <row r="10" spans="1:7" s="79" customFormat="1" ht="12" customHeight="1">
      <c r="A10" s="83" t="s">
        <v>18</v>
      </c>
      <c r="B10" s="84" t="s">
        <v>115</v>
      </c>
      <c r="C10" s="85"/>
      <c r="D10" s="85"/>
      <c r="E10" s="85"/>
      <c r="F10" s="85"/>
      <c r="G10" s="85"/>
    </row>
    <row r="11" spans="1:7" s="79" customFormat="1" ht="12" customHeight="1">
      <c r="A11" s="83" t="s">
        <v>116</v>
      </c>
      <c r="B11" s="84" t="s">
        <v>117</v>
      </c>
      <c r="C11" s="85">
        <v>119768000</v>
      </c>
      <c r="D11" s="85">
        <v>103445</v>
      </c>
      <c r="E11" s="85">
        <v>103445</v>
      </c>
      <c r="F11" s="85">
        <v>103445</v>
      </c>
      <c r="G11" s="85">
        <v>103445</v>
      </c>
    </row>
    <row r="12" spans="1:7" s="79" customFormat="1" ht="12" customHeight="1" thickBot="1">
      <c r="A12" s="86" t="s">
        <v>118</v>
      </c>
      <c r="B12" s="87" t="s">
        <v>119</v>
      </c>
      <c r="C12" s="89"/>
      <c r="D12" s="89"/>
      <c r="E12" s="89"/>
      <c r="F12" s="89"/>
      <c r="G12" s="89"/>
    </row>
    <row r="13" spans="1:7" s="79" customFormat="1" ht="12" customHeight="1" thickBot="1">
      <c r="A13" s="77" t="s">
        <v>20</v>
      </c>
      <c r="B13" s="78" t="s">
        <v>120</v>
      </c>
      <c r="C13" s="58">
        <f>+C14+C15+C16+C17+C18</f>
        <v>0</v>
      </c>
      <c r="D13" s="58">
        <f>+D14+D15+D16+D17+D18</f>
        <v>0</v>
      </c>
      <c r="E13" s="58">
        <f>+E14+E15+E16+E17+E18</f>
        <v>0</v>
      </c>
      <c r="F13" s="58">
        <f>+F14+F15+F16+F17+F18</f>
        <v>0</v>
      </c>
      <c r="G13" s="58">
        <f>+G14+G15+G16+G17+G18</f>
        <v>0</v>
      </c>
    </row>
    <row r="14" spans="1:7" s="79" customFormat="1" ht="12" customHeight="1">
      <c r="A14" s="80" t="s">
        <v>121</v>
      </c>
      <c r="B14" s="81" t="s">
        <v>122</v>
      </c>
      <c r="C14" s="82"/>
      <c r="D14" s="82"/>
      <c r="E14" s="82"/>
      <c r="F14" s="82"/>
      <c r="G14" s="82"/>
    </row>
    <row r="15" spans="1:7" s="79" customFormat="1" ht="12" customHeight="1">
      <c r="A15" s="83" t="s">
        <v>123</v>
      </c>
      <c r="B15" s="84" t="s">
        <v>124</v>
      </c>
      <c r="C15" s="85"/>
      <c r="D15" s="85"/>
      <c r="E15" s="85"/>
      <c r="F15" s="85"/>
      <c r="G15" s="85"/>
    </row>
    <row r="16" spans="1:7" s="79" customFormat="1" ht="12" customHeight="1">
      <c r="A16" s="83" t="s">
        <v>125</v>
      </c>
      <c r="B16" s="84" t="s">
        <v>126</v>
      </c>
      <c r="C16" s="85"/>
      <c r="D16" s="85"/>
      <c r="E16" s="85"/>
      <c r="F16" s="85"/>
      <c r="G16" s="85"/>
    </row>
    <row r="17" spans="1:7" s="79" customFormat="1" ht="12" customHeight="1">
      <c r="A17" s="83" t="s">
        <v>127</v>
      </c>
      <c r="B17" s="84" t="s">
        <v>128</v>
      </c>
      <c r="C17" s="85"/>
      <c r="D17" s="85"/>
      <c r="E17" s="85"/>
      <c r="F17" s="85"/>
      <c r="G17" s="85"/>
    </row>
    <row r="18" spans="1:7" s="79" customFormat="1" ht="12" customHeight="1">
      <c r="A18" s="83" t="s">
        <v>129</v>
      </c>
      <c r="B18" s="84" t="s">
        <v>130</v>
      </c>
      <c r="C18" s="85"/>
      <c r="D18" s="85"/>
      <c r="E18" s="85"/>
      <c r="F18" s="85"/>
      <c r="G18" s="85"/>
    </row>
    <row r="19" spans="1:7" s="79" customFormat="1" ht="12" customHeight="1" thickBot="1">
      <c r="A19" s="86" t="s">
        <v>131</v>
      </c>
      <c r="B19" s="87" t="s">
        <v>132</v>
      </c>
      <c r="C19" s="89"/>
      <c r="D19" s="89"/>
      <c r="E19" s="89"/>
      <c r="F19" s="89"/>
      <c r="G19" s="89"/>
    </row>
    <row r="20" spans="1:7" s="79" customFormat="1" ht="12" customHeight="1" thickBot="1">
      <c r="A20" s="77" t="s">
        <v>133</v>
      </c>
      <c r="B20" s="78" t="s">
        <v>21</v>
      </c>
      <c r="C20" s="65">
        <f>+C21+C24+C25+C26</f>
        <v>0</v>
      </c>
      <c r="D20" s="65">
        <f>+D21+D24+D25+D26</f>
        <v>0</v>
      </c>
      <c r="E20" s="65">
        <f>+E21+E24+E25+E26</f>
        <v>0</v>
      </c>
      <c r="F20" s="65">
        <f>+F21+F24+F25+F26</f>
        <v>0</v>
      </c>
      <c r="G20" s="65">
        <f>+G21+G24+G25+G26</f>
        <v>0</v>
      </c>
    </row>
    <row r="21" spans="1:7" s="79" customFormat="1" ht="12" hidden="1" customHeight="1">
      <c r="A21" s="80" t="s">
        <v>24</v>
      </c>
      <c r="B21" s="81" t="s">
        <v>134</v>
      </c>
      <c r="C21" s="90">
        <f>+C22+C23</f>
        <v>0</v>
      </c>
      <c r="D21" s="90">
        <f>+D22+D23</f>
        <v>0</v>
      </c>
      <c r="E21" s="90">
        <f>+E22+E23</f>
        <v>0</v>
      </c>
      <c r="F21" s="90">
        <f>+F22+F23</f>
        <v>0</v>
      </c>
      <c r="G21" s="90">
        <f>+G22+G23</f>
        <v>0</v>
      </c>
    </row>
    <row r="22" spans="1:7" s="79" customFormat="1" ht="12" hidden="1" customHeight="1">
      <c r="A22" s="83" t="s">
        <v>135</v>
      </c>
      <c r="B22" s="84" t="s">
        <v>136</v>
      </c>
      <c r="C22" s="85"/>
      <c r="D22" s="85"/>
      <c r="E22" s="85"/>
      <c r="F22" s="85"/>
      <c r="G22" s="85"/>
    </row>
    <row r="23" spans="1:7" s="79" customFormat="1" ht="12" hidden="1" customHeight="1">
      <c r="A23" s="83" t="s">
        <v>137</v>
      </c>
      <c r="B23" s="84" t="s">
        <v>138</v>
      </c>
      <c r="C23" s="85"/>
      <c r="D23" s="85"/>
      <c r="E23" s="85"/>
      <c r="F23" s="85"/>
      <c r="G23" s="85"/>
    </row>
    <row r="24" spans="1:7" s="79" customFormat="1" ht="12" hidden="1" customHeight="1">
      <c r="A24" s="83" t="s">
        <v>25</v>
      </c>
      <c r="B24" s="84" t="s">
        <v>139</v>
      </c>
      <c r="C24" s="85"/>
      <c r="D24" s="85"/>
      <c r="E24" s="85"/>
      <c r="F24" s="85"/>
      <c r="G24" s="85"/>
    </row>
    <row r="25" spans="1:7" s="79" customFormat="1" ht="12" hidden="1" customHeight="1">
      <c r="A25" s="83" t="s">
        <v>27</v>
      </c>
      <c r="B25" s="84" t="s">
        <v>140</v>
      </c>
      <c r="C25" s="85"/>
      <c r="D25" s="85"/>
      <c r="E25" s="85"/>
      <c r="F25" s="85"/>
      <c r="G25" s="85"/>
    </row>
    <row r="26" spans="1:7" s="79" customFormat="1" ht="12" hidden="1" customHeight="1" thickBot="1">
      <c r="A26" s="86" t="s">
        <v>141</v>
      </c>
      <c r="B26" s="87" t="s">
        <v>142</v>
      </c>
      <c r="C26" s="89"/>
      <c r="D26" s="89"/>
      <c r="E26" s="89"/>
      <c r="F26" s="89"/>
      <c r="G26" s="89"/>
    </row>
    <row r="27" spans="1:7" s="79" customFormat="1" ht="12" customHeight="1" thickBot="1">
      <c r="A27" s="77" t="s">
        <v>29</v>
      </c>
      <c r="B27" s="78" t="s">
        <v>143</v>
      </c>
      <c r="C27" s="58">
        <f>SUM(C28:C38)</f>
        <v>71459000</v>
      </c>
      <c r="D27" s="58">
        <f>SUM(D28:D38)</f>
        <v>37314</v>
      </c>
      <c r="E27" s="58">
        <f>SUM(E28:E38)</f>
        <v>37314</v>
      </c>
      <c r="F27" s="58">
        <f>SUM(F28:F38)</f>
        <v>37314</v>
      </c>
      <c r="G27" s="58">
        <f>SUM(G28:G38)</f>
        <v>37314</v>
      </c>
    </row>
    <row r="28" spans="1:7" s="79" customFormat="1" ht="12" customHeight="1">
      <c r="A28" s="80" t="s">
        <v>31</v>
      </c>
      <c r="B28" s="81" t="s">
        <v>144</v>
      </c>
      <c r="C28" s="82"/>
      <c r="D28" s="82"/>
      <c r="E28" s="82"/>
      <c r="F28" s="82"/>
      <c r="G28" s="82"/>
    </row>
    <row r="29" spans="1:7" s="79" customFormat="1" ht="12" customHeight="1">
      <c r="A29" s="83" t="s">
        <v>33</v>
      </c>
      <c r="B29" s="84" t="s">
        <v>145</v>
      </c>
      <c r="C29" s="85"/>
      <c r="D29" s="85">
        <v>37314</v>
      </c>
      <c r="E29" s="85">
        <v>37314</v>
      </c>
      <c r="F29" s="85">
        <v>37314</v>
      </c>
      <c r="G29" s="85">
        <v>37314</v>
      </c>
    </row>
    <row r="30" spans="1:7" s="79" customFormat="1" ht="12" customHeight="1">
      <c r="A30" s="83" t="s">
        <v>35</v>
      </c>
      <c r="B30" s="84" t="s">
        <v>146</v>
      </c>
      <c r="C30" s="85"/>
      <c r="D30" s="85"/>
      <c r="E30" s="85"/>
      <c r="F30" s="85"/>
      <c r="G30" s="85"/>
    </row>
    <row r="31" spans="1:7" s="79" customFormat="1" ht="12" customHeight="1">
      <c r="A31" s="83" t="s">
        <v>147</v>
      </c>
      <c r="B31" s="84" t="s">
        <v>148</v>
      </c>
      <c r="C31" s="85"/>
      <c r="D31" s="85"/>
      <c r="E31" s="85"/>
      <c r="F31" s="85"/>
      <c r="G31" s="85"/>
    </row>
    <row r="32" spans="1:7" s="79" customFormat="1" ht="12" customHeight="1">
      <c r="A32" s="83" t="s">
        <v>149</v>
      </c>
      <c r="B32" s="84" t="s">
        <v>150</v>
      </c>
      <c r="C32" s="85"/>
      <c r="D32" s="85"/>
      <c r="E32" s="85"/>
      <c r="F32" s="85"/>
      <c r="G32" s="85"/>
    </row>
    <row r="33" spans="1:7" s="79" customFormat="1" ht="12" customHeight="1">
      <c r="A33" s="83" t="s">
        <v>151</v>
      </c>
      <c r="B33" s="84" t="s">
        <v>152</v>
      </c>
      <c r="C33" s="85"/>
      <c r="D33" s="85"/>
      <c r="E33" s="85"/>
      <c r="F33" s="85"/>
      <c r="G33" s="85"/>
    </row>
    <row r="34" spans="1:7" s="79" customFormat="1" ht="12" customHeight="1">
      <c r="A34" s="83" t="s">
        <v>153</v>
      </c>
      <c r="B34" s="84" t="s">
        <v>154</v>
      </c>
      <c r="C34" s="85"/>
      <c r="D34" s="85"/>
      <c r="E34" s="85"/>
      <c r="F34" s="85"/>
      <c r="G34" s="85"/>
    </row>
    <row r="35" spans="1:7" s="79" customFormat="1" ht="12" customHeight="1">
      <c r="A35" s="83" t="s">
        <v>155</v>
      </c>
      <c r="B35" s="84" t="s">
        <v>156</v>
      </c>
      <c r="C35" s="85"/>
      <c r="D35" s="85"/>
      <c r="E35" s="85"/>
      <c r="F35" s="85"/>
      <c r="G35" s="85"/>
    </row>
    <row r="36" spans="1:7" s="79" customFormat="1" ht="12" customHeight="1">
      <c r="A36" s="83" t="s">
        <v>157</v>
      </c>
      <c r="B36" s="84" t="s">
        <v>158</v>
      </c>
      <c r="C36" s="91"/>
      <c r="D36" s="91"/>
      <c r="E36" s="91"/>
      <c r="F36" s="91"/>
      <c r="G36" s="91"/>
    </row>
    <row r="37" spans="1:7" s="79" customFormat="1" ht="12" customHeight="1">
      <c r="A37" s="86" t="s">
        <v>159</v>
      </c>
      <c r="B37" s="87" t="s">
        <v>441</v>
      </c>
      <c r="C37" s="92"/>
      <c r="D37" s="92"/>
      <c r="E37" s="92"/>
      <c r="F37" s="92"/>
      <c r="G37" s="92"/>
    </row>
    <row r="38" spans="1:7" s="79" customFormat="1" ht="12" customHeight="1" thickBot="1">
      <c r="A38" s="86" t="s">
        <v>442</v>
      </c>
      <c r="B38" s="87" t="s">
        <v>160</v>
      </c>
      <c r="C38" s="92">
        <v>71459000</v>
      </c>
      <c r="D38" s="92"/>
      <c r="E38" s="92"/>
      <c r="F38" s="92"/>
      <c r="G38" s="92"/>
    </row>
    <row r="39" spans="1:7" s="79" customFormat="1" ht="12" customHeight="1" thickBot="1">
      <c r="A39" s="77" t="s">
        <v>37</v>
      </c>
      <c r="B39" s="78" t="s">
        <v>161</v>
      </c>
      <c r="C39" s="58">
        <f>SUM(C40:C44)</f>
        <v>0</v>
      </c>
      <c r="D39" s="58">
        <f>SUM(D40:D44)</f>
        <v>0</v>
      </c>
      <c r="E39" s="58">
        <f>SUM(E40:E44)</f>
        <v>0</v>
      </c>
      <c r="F39" s="58">
        <f>SUM(F40:F44)</f>
        <v>0</v>
      </c>
      <c r="G39" s="58">
        <f>SUM(G40:G44)</f>
        <v>0</v>
      </c>
    </row>
    <row r="40" spans="1:7" s="79" customFormat="1" ht="12" customHeight="1">
      <c r="A40" s="80" t="s">
        <v>76</v>
      </c>
      <c r="B40" s="81" t="s">
        <v>32</v>
      </c>
      <c r="C40" s="93"/>
      <c r="D40" s="93"/>
      <c r="E40" s="93"/>
      <c r="F40" s="93"/>
      <c r="G40" s="93"/>
    </row>
    <row r="41" spans="1:7" s="79" customFormat="1" ht="12" customHeight="1">
      <c r="A41" s="83" t="s">
        <v>78</v>
      </c>
      <c r="B41" s="84" t="s">
        <v>34</v>
      </c>
      <c r="C41" s="91"/>
      <c r="D41" s="91"/>
      <c r="E41" s="91"/>
      <c r="F41" s="91"/>
      <c r="G41" s="91"/>
    </row>
    <row r="42" spans="1:7" s="79" customFormat="1" ht="12" customHeight="1">
      <c r="A42" s="83" t="s">
        <v>80</v>
      </c>
      <c r="B42" s="84" t="s">
        <v>36</v>
      </c>
      <c r="C42" s="91"/>
      <c r="D42" s="91"/>
      <c r="E42" s="91"/>
      <c r="F42" s="91"/>
      <c r="G42" s="91"/>
    </row>
    <row r="43" spans="1:7" s="79" customFormat="1" ht="12" customHeight="1">
      <c r="A43" s="83" t="s">
        <v>82</v>
      </c>
      <c r="B43" s="84" t="s">
        <v>162</v>
      </c>
      <c r="C43" s="91"/>
      <c r="D43" s="91"/>
      <c r="E43" s="91"/>
      <c r="F43" s="91"/>
      <c r="G43" s="91"/>
    </row>
    <row r="44" spans="1:7" s="79" customFormat="1" ht="12" customHeight="1" thickBot="1">
      <c r="A44" s="86" t="s">
        <v>163</v>
      </c>
      <c r="B44" s="87" t="s">
        <v>164</v>
      </c>
      <c r="C44" s="92"/>
      <c r="D44" s="92"/>
      <c r="E44" s="92"/>
      <c r="F44" s="92"/>
      <c r="G44" s="92"/>
    </row>
    <row r="45" spans="1:7" s="79" customFormat="1" ht="12" customHeight="1" thickBot="1">
      <c r="A45" s="77" t="s">
        <v>165</v>
      </c>
      <c r="B45" s="78" t="s">
        <v>166</v>
      </c>
      <c r="C45" s="58">
        <f>SUM(C46:C48)</f>
        <v>0</v>
      </c>
      <c r="D45" s="58">
        <f>SUM(D46:D48)</f>
        <v>0</v>
      </c>
      <c r="E45" s="58">
        <f>SUM(E46:E48)</f>
        <v>0</v>
      </c>
      <c r="F45" s="58">
        <f>SUM(F46:F48)</f>
        <v>0</v>
      </c>
      <c r="G45" s="58">
        <f>SUM(G46:G48)</f>
        <v>0</v>
      </c>
    </row>
    <row r="46" spans="1:7" s="79" customFormat="1" ht="12" customHeight="1">
      <c r="A46" s="80" t="s">
        <v>85</v>
      </c>
      <c r="B46" s="81" t="s">
        <v>167</v>
      </c>
      <c r="C46" s="82"/>
      <c r="D46" s="82"/>
      <c r="E46" s="82"/>
      <c r="F46" s="82"/>
      <c r="G46" s="82"/>
    </row>
    <row r="47" spans="1:7" s="79" customFormat="1" ht="12" customHeight="1">
      <c r="A47" s="83" t="s">
        <v>87</v>
      </c>
      <c r="B47" s="84" t="s">
        <v>241</v>
      </c>
      <c r="C47" s="85"/>
      <c r="D47" s="85"/>
      <c r="E47" s="85"/>
      <c r="F47" s="85"/>
      <c r="G47" s="85"/>
    </row>
    <row r="48" spans="1:7" s="79" customFormat="1" ht="12" customHeight="1">
      <c r="A48" s="83" t="s">
        <v>89</v>
      </c>
      <c r="B48" s="84" t="s">
        <v>169</v>
      </c>
      <c r="C48" s="85"/>
      <c r="D48" s="85"/>
      <c r="E48" s="85"/>
      <c r="F48" s="85"/>
      <c r="G48" s="85"/>
    </row>
    <row r="49" spans="1:7" s="79" customFormat="1" ht="12" customHeight="1" thickBot="1">
      <c r="A49" s="86" t="s">
        <v>91</v>
      </c>
      <c r="B49" s="87" t="s">
        <v>170</v>
      </c>
      <c r="C49" s="89"/>
      <c r="D49" s="89"/>
      <c r="E49" s="89"/>
      <c r="F49" s="89"/>
      <c r="G49" s="89"/>
    </row>
    <row r="50" spans="1:7" s="79" customFormat="1" ht="12" customHeight="1" thickBot="1">
      <c r="A50" s="77" t="s">
        <v>41</v>
      </c>
      <c r="B50" s="88" t="s">
        <v>171</v>
      </c>
      <c r="C50" s="58">
        <f>SUM(C51:C53)</f>
        <v>0</v>
      </c>
      <c r="D50" s="58">
        <f>SUM(D51:D53)</f>
        <v>0</v>
      </c>
      <c r="E50" s="58">
        <f>SUM(E51:E53)</f>
        <v>0</v>
      </c>
      <c r="F50" s="58">
        <f>SUM(F51:F53)</f>
        <v>0</v>
      </c>
      <c r="G50" s="58">
        <f>SUM(G51:G53)</f>
        <v>0</v>
      </c>
    </row>
    <row r="51" spans="1:7" s="79" customFormat="1" ht="12" customHeight="1">
      <c r="A51" s="80" t="s">
        <v>94</v>
      </c>
      <c r="B51" s="81" t="s">
        <v>172</v>
      </c>
      <c r="C51" s="91"/>
      <c r="D51" s="91"/>
      <c r="E51" s="91"/>
      <c r="F51" s="91"/>
      <c r="G51" s="91"/>
    </row>
    <row r="52" spans="1:7" s="79" customFormat="1" ht="12" customHeight="1">
      <c r="A52" s="83" t="s">
        <v>96</v>
      </c>
      <c r="B52" s="84" t="s">
        <v>173</v>
      </c>
      <c r="C52" s="91"/>
      <c r="D52" s="91"/>
      <c r="E52" s="91"/>
      <c r="F52" s="91"/>
      <c r="G52" s="91"/>
    </row>
    <row r="53" spans="1:7" s="79" customFormat="1" ht="12" customHeight="1">
      <c r="A53" s="83" t="s">
        <v>98</v>
      </c>
      <c r="B53" s="84" t="s">
        <v>174</v>
      </c>
      <c r="C53" s="91"/>
      <c r="D53" s="91"/>
      <c r="E53" s="91"/>
      <c r="F53" s="91"/>
      <c r="G53" s="91"/>
    </row>
    <row r="54" spans="1:7" s="79" customFormat="1" ht="12" customHeight="1" thickBot="1">
      <c r="A54" s="86" t="s">
        <v>100</v>
      </c>
      <c r="B54" s="87" t="s">
        <v>175</v>
      </c>
      <c r="C54" s="91"/>
      <c r="D54" s="91"/>
      <c r="E54" s="91"/>
      <c r="F54" s="91"/>
      <c r="G54" s="91"/>
    </row>
    <row r="55" spans="1:7" s="79" customFormat="1" ht="12" customHeight="1" thickBot="1">
      <c r="A55" s="77" t="s">
        <v>43</v>
      </c>
      <c r="B55" s="78" t="s">
        <v>176</v>
      </c>
      <c r="C55" s="65">
        <f>+C5+C6+C13+C20+C27+C39+C45+C50</f>
        <v>191227000</v>
      </c>
      <c r="D55" s="65" t="e">
        <f>+D5+D6+D13+D20+D27+D39+D45+D50</f>
        <v>#REF!</v>
      </c>
      <c r="E55" s="65" t="e">
        <f>+E5+E6+E13+E20+E27+E39+E45+E50</f>
        <v>#REF!</v>
      </c>
      <c r="F55" s="65" t="e">
        <f>+F5+F6+F13+F20+F27+F39+F45+F50</f>
        <v>#REF!</v>
      </c>
      <c r="G55" s="65" t="e">
        <f>+G5+G6+G13+G20+G27+G39+G45+G50</f>
        <v>#REF!</v>
      </c>
    </row>
    <row r="56" spans="1:7" s="79" customFormat="1" ht="12" customHeight="1" thickBot="1">
      <c r="A56" s="94" t="s">
        <v>177</v>
      </c>
      <c r="B56" s="88" t="s">
        <v>178</v>
      </c>
      <c r="C56" s="58">
        <f>SUM(C57:C59)</f>
        <v>0</v>
      </c>
      <c r="D56" s="58">
        <f>SUM(D57:D59)</f>
        <v>0</v>
      </c>
      <c r="E56" s="58">
        <f>SUM(E57:E59)</f>
        <v>0</v>
      </c>
      <c r="F56" s="58">
        <f>SUM(F57:F59)</f>
        <v>0</v>
      </c>
      <c r="G56" s="58">
        <f>SUM(G57:G59)</f>
        <v>0</v>
      </c>
    </row>
    <row r="57" spans="1:7" s="79" customFormat="1" ht="12" customHeight="1">
      <c r="A57" s="80" t="s">
        <v>179</v>
      </c>
      <c r="B57" s="81" t="s">
        <v>180</v>
      </c>
      <c r="C57" s="91"/>
      <c r="D57" s="91"/>
      <c r="E57" s="91"/>
      <c r="F57" s="91"/>
      <c r="G57" s="91"/>
    </row>
    <row r="58" spans="1:7" s="79" customFormat="1" ht="12" customHeight="1">
      <c r="A58" s="83" t="s">
        <v>181</v>
      </c>
      <c r="B58" s="84" t="s">
        <v>182</v>
      </c>
      <c r="C58" s="91"/>
      <c r="D58" s="91"/>
      <c r="E58" s="91"/>
      <c r="F58" s="91"/>
      <c r="G58" s="91"/>
    </row>
    <row r="59" spans="1:7" s="79" customFormat="1" ht="12" customHeight="1" thickBot="1">
      <c r="A59" s="86" t="s">
        <v>183</v>
      </c>
      <c r="B59" s="95" t="s">
        <v>184</v>
      </c>
      <c r="C59" s="91"/>
      <c r="D59" s="91"/>
      <c r="E59" s="91"/>
      <c r="F59" s="91"/>
      <c r="G59" s="91"/>
    </row>
    <row r="60" spans="1:7" s="79" customFormat="1" ht="12" customHeight="1" thickBot="1">
      <c r="A60" s="94" t="s">
        <v>185</v>
      </c>
      <c r="B60" s="88" t="s">
        <v>186</v>
      </c>
      <c r="C60" s="58">
        <f>SUM(C61:C64)</f>
        <v>0</v>
      </c>
      <c r="D60" s="58">
        <f>SUM(D61:D64)</f>
        <v>0</v>
      </c>
      <c r="E60" s="58">
        <f>SUM(E61:E64)</f>
        <v>0</v>
      </c>
      <c r="F60" s="58">
        <f>SUM(F61:F64)</f>
        <v>0</v>
      </c>
      <c r="G60" s="58">
        <f>SUM(G61:G64)</f>
        <v>0</v>
      </c>
    </row>
    <row r="61" spans="1:7" s="79" customFormat="1" ht="12" customHeight="1">
      <c r="A61" s="80" t="s">
        <v>187</v>
      </c>
      <c r="B61" s="81" t="s">
        <v>188</v>
      </c>
      <c r="C61" s="91"/>
      <c r="D61" s="91"/>
      <c r="E61" s="91"/>
      <c r="F61" s="91"/>
      <c r="G61" s="91"/>
    </row>
    <row r="62" spans="1:7" s="79" customFormat="1" ht="12" customHeight="1">
      <c r="A62" s="83" t="s">
        <v>189</v>
      </c>
      <c r="B62" s="84" t="s">
        <v>190</v>
      </c>
      <c r="C62" s="91"/>
      <c r="D62" s="91"/>
      <c r="E62" s="91"/>
      <c r="F62" s="91"/>
      <c r="G62" s="91"/>
    </row>
    <row r="63" spans="1:7" s="79" customFormat="1" ht="12" customHeight="1">
      <c r="A63" s="83" t="s">
        <v>191</v>
      </c>
      <c r="B63" s="84" t="s">
        <v>192</v>
      </c>
      <c r="C63" s="91"/>
      <c r="D63" s="91"/>
      <c r="E63" s="91"/>
      <c r="F63" s="91"/>
      <c r="G63" s="91"/>
    </row>
    <row r="64" spans="1:7" s="79" customFormat="1" ht="12" customHeight="1" thickBot="1">
      <c r="A64" s="86" t="s">
        <v>193</v>
      </c>
      <c r="B64" s="87" t="s">
        <v>194</v>
      </c>
      <c r="C64" s="91"/>
      <c r="D64" s="91"/>
      <c r="E64" s="91"/>
      <c r="F64" s="91"/>
      <c r="G64" s="91"/>
    </row>
    <row r="65" spans="1:7" s="79" customFormat="1" ht="12" customHeight="1" thickBot="1">
      <c r="A65" s="94" t="s">
        <v>195</v>
      </c>
      <c r="B65" s="88" t="s">
        <v>196</v>
      </c>
      <c r="C65" s="58">
        <f>SUM(C66:C67)</f>
        <v>7409150</v>
      </c>
      <c r="D65" s="58">
        <f>SUM(D66:D67)</f>
        <v>2921</v>
      </c>
      <c r="E65" s="58">
        <f>SUM(E66:E67)</f>
        <v>2921</v>
      </c>
      <c r="F65" s="58">
        <f>SUM(F66:F67)</f>
        <v>2921</v>
      </c>
      <c r="G65" s="58">
        <f>SUM(G66:G67)</f>
        <v>2921</v>
      </c>
    </row>
    <row r="66" spans="1:7" s="79" customFormat="1" ht="12" customHeight="1">
      <c r="A66" s="80" t="s">
        <v>197</v>
      </c>
      <c r="B66" s="81" t="s">
        <v>198</v>
      </c>
      <c r="C66" s="91">
        <v>7409150</v>
      </c>
      <c r="D66" s="91">
        <v>2921</v>
      </c>
      <c r="E66" s="91">
        <v>2921</v>
      </c>
      <c r="F66" s="91">
        <v>2921</v>
      </c>
      <c r="G66" s="91">
        <v>2921</v>
      </c>
    </row>
    <row r="67" spans="1:7" s="79" customFormat="1" ht="12" customHeight="1" thickBot="1">
      <c r="A67" s="86" t="s">
        <v>199</v>
      </c>
      <c r="B67" s="87" t="s">
        <v>200</v>
      </c>
      <c r="C67" s="91"/>
      <c r="D67" s="91"/>
      <c r="E67" s="91"/>
      <c r="F67" s="91"/>
      <c r="G67" s="91"/>
    </row>
    <row r="68" spans="1:7" s="79" customFormat="1" ht="12" customHeight="1" thickBot="1">
      <c r="A68" s="94" t="s">
        <v>201</v>
      </c>
      <c r="B68" s="88" t="s">
        <v>202</v>
      </c>
      <c r="C68" s="58">
        <f>SUM(C69:C71)</f>
        <v>0</v>
      </c>
      <c r="D68" s="58">
        <f>SUM(D69:D71)</f>
        <v>0</v>
      </c>
      <c r="E68" s="58">
        <f>SUM(E69:E71)</f>
        <v>0</v>
      </c>
      <c r="F68" s="58">
        <f>SUM(F69:F71)</f>
        <v>0</v>
      </c>
      <c r="G68" s="58">
        <f>SUM(G69:G71)</f>
        <v>0</v>
      </c>
    </row>
    <row r="69" spans="1:7" s="79" customFormat="1" ht="12" hidden="1" customHeight="1">
      <c r="A69" s="80" t="s">
        <v>203</v>
      </c>
      <c r="B69" s="81" t="s">
        <v>204</v>
      </c>
      <c r="C69" s="91"/>
      <c r="D69" s="91"/>
      <c r="E69" s="91"/>
      <c r="F69" s="91"/>
      <c r="G69" s="91"/>
    </row>
    <row r="70" spans="1:7" s="79" customFormat="1" ht="12" hidden="1" customHeight="1">
      <c r="A70" s="83" t="s">
        <v>205</v>
      </c>
      <c r="B70" s="84" t="s">
        <v>206</v>
      </c>
      <c r="C70" s="91"/>
      <c r="D70" s="91"/>
      <c r="E70" s="91"/>
      <c r="F70" s="91"/>
      <c r="G70" s="91"/>
    </row>
    <row r="71" spans="1:7" s="79" customFormat="1" ht="12" hidden="1" customHeight="1" thickBot="1">
      <c r="A71" s="86" t="s">
        <v>207</v>
      </c>
      <c r="B71" s="87" t="s">
        <v>208</v>
      </c>
      <c r="C71" s="91"/>
      <c r="D71" s="91"/>
      <c r="E71" s="91"/>
      <c r="F71" s="91"/>
      <c r="G71" s="91"/>
    </row>
    <row r="72" spans="1:7" s="79" customFormat="1" ht="12" customHeight="1" thickBot="1">
      <c r="A72" s="94" t="s">
        <v>209</v>
      </c>
      <c r="B72" s="88" t="s">
        <v>210</v>
      </c>
      <c r="C72" s="58">
        <f>SUM(C73:C76)</f>
        <v>0</v>
      </c>
      <c r="D72" s="58">
        <f>SUM(D73:D76)</f>
        <v>0</v>
      </c>
      <c r="E72" s="58">
        <f>SUM(E73:E76)</f>
        <v>0</v>
      </c>
      <c r="F72" s="58">
        <f>SUM(F73:F76)</f>
        <v>0</v>
      </c>
      <c r="G72" s="58">
        <f>SUM(G73:G76)</f>
        <v>0</v>
      </c>
    </row>
    <row r="73" spans="1:7" s="79" customFormat="1" ht="12" hidden="1" customHeight="1">
      <c r="A73" s="96" t="s">
        <v>211</v>
      </c>
      <c r="B73" s="81" t="s">
        <v>212</v>
      </c>
      <c r="C73" s="91"/>
      <c r="D73" s="91"/>
      <c r="E73" s="91"/>
      <c r="F73" s="91"/>
      <c r="G73" s="91"/>
    </row>
    <row r="74" spans="1:7" s="79" customFormat="1" ht="12" hidden="1" customHeight="1">
      <c r="A74" s="97" t="s">
        <v>213</v>
      </c>
      <c r="B74" s="84" t="s">
        <v>214</v>
      </c>
      <c r="C74" s="91"/>
      <c r="D74" s="91"/>
      <c r="E74" s="91"/>
      <c r="F74" s="91"/>
      <c r="G74" s="91"/>
    </row>
    <row r="75" spans="1:7" s="79" customFormat="1" ht="12" hidden="1" customHeight="1">
      <c r="A75" s="97" t="s">
        <v>215</v>
      </c>
      <c r="B75" s="84" t="s">
        <v>216</v>
      </c>
      <c r="C75" s="91"/>
      <c r="D75" s="91"/>
      <c r="E75" s="91"/>
      <c r="F75" s="91"/>
      <c r="G75" s="91"/>
    </row>
    <row r="76" spans="1:7" s="79" customFormat="1" ht="12" hidden="1" customHeight="1" thickBot="1">
      <c r="A76" s="98" t="s">
        <v>217</v>
      </c>
      <c r="B76" s="87" t="s">
        <v>218</v>
      </c>
      <c r="C76" s="91"/>
      <c r="D76" s="91"/>
      <c r="E76" s="91"/>
      <c r="F76" s="91"/>
      <c r="G76" s="91"/>
    </row>
    <row r="77" spans="1:7" s="79" customFormat="1" ht="13.5" customHeight="1" thickBot="1">
      <c r="A77" s="94" t="s">
        <v>219</v>
      </c>
      <c r="B77" s="88" t="s">
        <v>220</v>
      </c>
      <c r="C77" s="99"/>
      <c r="D77" s="99"/>
      <c r="E77" s="99"/>
      <c r="F77" s="99"/>
      <c r="G77" s="99"/>
    </row>
    <row r="78" spans="1:7" s="79" customFormat="1" ht="15.75" customHeight="1" thickBot="1">
      <c r="A78" s="94" t="s">
        <v>221</v>
      </c>
      <c r="B78" s="100" t="s">
        <v>222</v>
      </c>
      <c r="C78" s="65">
        <f>+C56+C60+C65+C68+C72+C77</f>
        <v>7409150</v>
      </c>
      <c r="D78" s="65">
        <f>+D56+D60+D65+D68+D72+D77</f>
        <v>2921</v>
      </c>
      <c r="E78" s="65">
        <f>+E56+E60+E65+E68+E72+E77</f>
        <v>2921</v>
      </c>
      <c r="F78" s="65">
        <f>+F56+F60+F65+F68+F72+F77</f>
        <v>2921</v>
      </c>
      <c r="G78" s="65">
        <f>+G56+G60+G65+G68+G72+G77</f>
        <v>2921</v>
      </c>
    </row>
    <row r="79" spans="1:7" s="79" customFormat="1" ht="16.5" customHeight="1" thickBot="1">
      <c r="A79" s="101" t="s">
        <v>223</v>
      </c>
      <c r="B79" s="102" t="s">
        <v>224</v>
      </c>
      <c r="C79" s="65">
        <f>+C55+C78</f>
        <v>198636150</v>
      </c>
      <c r="D79" s="65" t="e">
        <f>+D55+D78</f>
        <v>#REF!</v>
      </c>
      <c r="E79" s="65" t="e">
        <f>+E55+E78</f>
        <v>#REF!</v>
      </c>
      <c r="F79" s="65" t="e">
        <f>+F55+F78</f>
        <v>#REF!</v>
      </c>
      <c r="G79" s="65" t="e">
        <f>+G55+G78</f>
        <v>#REF!</v>
      </c>
    </row>
    <row r="80" spans="1:7" s="79" customFormat="1">
      <c r="A80" s="130"/>
      <c r="B80" s="131"/>
      <c r="C80" s="132"/>
      <c r="D80" s="132"/>
      <c r="E80" s="132"/>
      <c r="F80" s="132"/>
      <c r="G80" s="132"/>
    </row>
    <row r="81" spans="1:7" ht="16.5" customHeight="1">
      <c r="A81" s="386" t="s">
        <v>225</v>
      </c>
      <c r="B81" s="386"/>
      <c r="C81" s="386"/>
      <c r="D81" s="210"/>
      <c r="E81" s="210"/>
      <c r="F81" s="210"/>
      <c r="G81" s="210"/>
    </row>
    <row r="82" spans="1:7" s="106" customFormat="1" ht="16.5" customHeight="1" thickBot="1">
      <c r="A82" s="387" t="s">
        <v>226</v>
      </c>
      <c r="B82" s="387"/>
      <c r="C82" s="69" t="s">
        <v>376</v>
      </c>
      <c r="D82" s="105" t="s">
        <v>109</v>
      </c>
      <c r="E82" s="105" t="s">
        <v>109</v>
      </c>
      <c r="F82" s="105" t="s">
        <v>109</v>
      </c>
      <c r="G82" s="105" t="s">
        <v>109</v>
      </c>
    </row>
    <row r="83" spans="1:7" ht="24.75" thickBot="1">
      <c r="A83" s="70" t="s">
        <v>110</v>
      </c>
      <c r="B83" s="71" t="s">
        <v>227</v>
      </c>
      <c r="C83" s="286" t="s">
        <v>445</v>
      </c>
      <c r="D83" s="72" t="s">
        <v>345</v>
      </c>
      <c r="E83" s="72" t="s">
        <v>346</v>
      </c>
      <c r="F83" s="72" t="s">
        <v>347</v>
      </c>
      <c r="G83" s="72" t="s">
        <v>346</v>
      </c>
    </row>
    <row r="84" spans="1:7" s="76" customFormat="1" ht="12" customHeight="1" thickBot="1">
      <c r="A84" s="57">
        <v>1</v>
      </c>
      <c r="B84" s="107">
        <v>2</v>
      </c>
      <c r="C84" s="108">
        <v>3</v>
      </c>
      <c r="D84" s="108">
        <v>3</v>
      </c>
      <c r="E84" s="108">
        <v>3</v>
      </c>
      <c r="F84" s="108">
        <v>3</v>
      </c>
      <c r="G84" s="108">
        <v>3</v>
      </c>
    </row>
    <row r="85" spans="1:7" ht="12" customHeight="1" thickBot="1">
      <c r="A85" s="109" t="s">
        <v>4</v>
      </c>
      <c r="B85" s="110" t="s">
        <v>228</v>
      </c>
      <c r="C85" s="111">
        <f>SUM(C86:C90)</f>
        <v>192231090</v>
      </c>
      <c r="D85" s="111">
        <f>SUM(D86:D90)</f>
        <v>142803</v>
      </c>
      <c r="E85" s="111">
        <f>SUM(E86:E90)</f>
        <v>142803</v>
      </c>
      <c r="F85" s="111">
        <f>SUM(F86:F90)</f>
        <v>142803</v>
      </c>
      <c r="G85" s="111">
        <f>SUM(G86:G90)</f>
        <v>142803</v>
      </c>
    </row>
    <row r="86" spans="1:7" ht="12" customHeight="1">
      <c r="A86" s="112" t="s">
        <v>5</v>
      </c>
      <c r="B86" s="113" t="s">
        <v>55</v>
      </c>
      <c r="C86" s="114">
        <v>125320000</v>
      </c>
      <c r="D86" s="114">
        <v>74751</v>
      </c>
      <c r="E86" s="114">
        <v>74751</v>
      </c>
      <c r="F86" s="114">
        <v>74751</v>
      </c>
      <c r="G86" s="114">
        <v>74751</v>
      </c>
    </row>
    <row r="87" spans="1:7" ht="12" customHeight="1">
      <c r="A87" s="83" t="s">
        <v>6</v>
      </c>
      <c r="B87" s="19" t="s">
        <v>56</v>
      </c>
      <c r="C87" s="85">
        <v>23304000</v>
      </c>
      <c r="D87" s="85">
        <v>22763</v>
      </c>
      <c r="E87" s="85">
        <v>22763</v>
      </c>
      <c r="F87" s="85">
        <v>22763</v>
      </c>
      <c r="G87" s="85">
        <v>22763</v>
      </c>
    </row>
    <row r="88" spans="1:7" ht="12" customHeight="1">
      <c r="A88" s="83" t="s">
        <v>7</v>
      </c>
      <c r="B88" s="19" t="s">
        <v>57</v>
      </c>
      <c r="C88" s="89">
        <v>42749000</v>
      </c>
      <c r="D88" s="89">
        <v>42846</v>
      </c>
      <c r="E88" s="89">
        <v>42846</v>
      </c>
      <c r="F88" s="89">
        <v>42846</v>
      </c>
      <c r="G88" s="89">
        <v>42846</v>
      </c>
    </row>
    <row r="89" spans="1:7" ht="12" customHeight="1">
      <c r="A89" s="83" t="s">
        <v>8</v>
      </c>
      <c r="B89" s="115" t="s">
        <v>58</v>
      </c>
      <c r="C89" s="89">
        <v>0</v>
      </c>
      <c r="D89" s="89"/>
      <c r="E89" s="89"/>
      <c r="F89" s="89"/>
      <c r="G89" s="89"/>
    </row>
    <row r="90" spans="1:7" ht="12" customHeight="1" thickBot="1">
      <c r="A90" s="83" t="s">
        <v>229</v>
      </c>
      <c r="B90" s="116" t="s">
        <v>59</v>
      </c>
      <c r="C90" s="89">
        <v>858090</v>
      </c>
      <c r="D90" s="89">
        <v>2443</v>
      </c>
      <c r="E90" s="89">
        <v>2443</v>
      </c>
      <c r="F90" s="89">
        <v>2443</v>
      </c>
      <c r="G90" s="89">
        <v>2443</v>
      </c>
    </row>
    <row r="91" spans="1:7" ht="12" customHeight="1" thickBot="1">
      <c r="A91" s="77" t="s">
        <v>10</v>
      </c>
      <c r="B91" s="118" t="s">
        <v>230</v>
      </c>
      <c r="C91" s="58">
        <f>+C92+C94+C96</f>
        <v>254000</v>
      </c>
      <c r="D91" s="58">
        <f>+D92+D94+D96</f>
        <v>877</v>
      </c>
      <c r="E91" s="58">
        <f>+E92+E94+E96</f>
        <v>877</v>
      </c>
      <c r="F91" s="58">
        <f>+F92+F94+F96</f>
        <v>877</v>
      </c>
      <c r="G91" s="58">
        <f>+G92+G94+G96</f>
        <v>877</v>
      </c>
    </row>
    <row r="92" spans="1:7" ht="12" customHeight="1">
      <c r="A92" s="80" t="s">
        <v>12</v>
      </c>
      <c r="B92" s="19" t="s">
        <v>61</v>
      </c>
      <c r="C92" s="82">
        <v>254000</v>
      </c>
      <c r="D92" s="82">
        <v>877</v>
      </c>
      <c r="E92" s="82">
        <v>877</v>
      </c>
      <c r="F92" s="82">
        <v>877</v>
      </c>
      <c r="G92" s="82">
        <v>877</v>
      </c>
    </row>
    <row r="93" spans="1:7" ht="12" customHeight="1">
      <c r="A93" s="80" t="s">
        <v>14</v>
      </c>
      <c r="B93" s="119" t="s">
        <v>231</v>
      </c>
      <c r="C93" s="82"/>
      <c r="D93" s="82"/>
      <c r="E93" s="82"/>
      <c r="F93" s="82"/>
      <c r="G93" s="82"/>
    </row>
    <row r="94" spans="1:7" ht="12" customHeight="1">
      <c r="A94" s="80" t="s">
        <v>16</v>
      </c>
      <c r="B94" s="119" t="s">
        <v>62</v>
      </c>
      <c r="C94" s="85"/>
      <c r="D94" s="85"/>
      <c r="E94" s="85"/>
      <c r="F94" s="85"/>
      <c r="G94" s="85"/>
    </row>
    <row r="95" spans="1:7" ht="12" customHeight="1">
      <c r="A95" s="80" t="s">
        <v>18</v>
      </c>
      <c r="B95" s="119" t="s">
        <v>232</v>
      </c>
      <c r="C95" s="61"/>
      <c r="D95" s="61"/>
      <c r="E95" s="61"/>
      <c r="F95" s="61"/>
      <c r="G95" s="61"/>
    </row>
    <row r="96" spans="1:7" ht="12" customHeight="1" thickBot="1">
      <c r="A96" s="80" t="s">
        <v>116</v>
      </c>
      <c r="B96" s="120" t="s">
        <v>233</v>
      </c>
      <c r="C96" s="61"/>
      <c r="D96" s="61"/>
      <c r="E96" s="61"/>
      <c r="F96" s="61"/>
      <c r="G96" s="61"/>
    </row>
    <row r="97" spans="1:7" ht="12" customHeight="1" thickBot="1">
      <c r="A97" s="77" t="s">
        <v>20</v>
      </c>
      <c r="B97" s="24" t="s">
        <v>234</v>
      </c>
      <c r="C97" s="58">
        <f>+C98+C99</f>
        <v>6151060</v>
      </c>
      <c r="D97" s="58">
        <f>+D98+D99</f>
        <v>0</v>
      </c>
      <c r="E97" s="58">
        <f>+E98+E99</f>
        <v>0</v>
      </c>
      <c r="F97" s="58">
        <f>+F98+F99</f>
        <v>0</v>
      </c>
      <c r="G97" s="58">
        <f>+G98+G99</f>
        <v>0</v>
      </c>
    </row>
    <row r="98" spans="1:7" ht="12" customHeight="1" thickBot="1">
      <c r="A98" s="80" t="s">
        <v>121</v>
      </c>
      <c r="B98" s="22" t="s">
        <v>235</v>
      </c>
      <c r="C98" s="284">
        <v>6151060</v>
      </c>
      <c r="D98" s="82"/>
      <c r="E98" s="82"/>
      <c r="F98" s="82"/>
      <c r="G98" s="82"/>
    </row>
    <row r="99" spans="1:7" ht="12" customHeight="1" thickBot="1">
      <c r="A99" s="86" t="s">
        <v>123</v>
      </c>
      <c r="B99" s="119" t="s">
        <v>236</v>
      </c>
      <c r="C99" s="89"/>
      <c r="D99" s="89"/>
      <c r="E99" s="89"/>
      <c r="F99" s="89"/>
      <c r="G99" s="89"/>
    </row>
    <row r="100" spans="1:7" ht="12" customHeight="1" thickBot="1">
      <c r="A100" s="77" t="s">
        <v>22</v>
      </c>
      <c r="B100" s="24" t="s">
        <v>103</v>
      </c>
      <c r="C100" s="58">
        <f>+C85+C91+C97</f>
        <v>198636150</v>
      </c>
      <c r="D100" s="58">
        <f>+D85+D91+D97</f>
        <v>143680</v>
      </c>
      <c r="E100" s="58">
        <f>+E85+E91+E97</f>
        <v>143680</v>
      </c>
      <c r="F100" s="58">
        <f>+F85+F91+F97</f>
        <v>143680</v>
      </c>
      <c r="G100" s="58">
        <f>+G85+G91+G97</f>
        <v>143680</v>
      </c>
    </row>
    <row r="101" spans="1:7" ht="12" customHeight="1" thickBot="1">
      <c r="A101" s="77" t="s">
        <v>29</v>
      </c>
      <c r="B101" s="24" t="s">
        <v>71</v>
      </c>
      <c r="C101" s="58">
        <f>+C102+C103+C104</f>
        <v>0</v>
      </c>
      <c r="D101" s="58">
        <f>+D102+D103+D104</f>
        <v>0</v>
      </c>
      <c r="E101" s="58">
        <f>+E102+E103+E104</f>
        <v>0</v>
      </c>
      <c r="F101" s="58">
        <f>+F102+F103+F104</f>
        <v>0</v>
      </c>
      <c r="G101" s="58">
        <f>+G102+G103+G104</f>
        <v>0</v>
      </c>
    </row>
    <row r="102" spans="1:7" ht="12" customHeight="1">
      <c r="A102" s="80" t="s">
        <v>31</v>
      </c>
      <c r="B102" s="22" t="s">
        <v>72</v>
      </c>
      <c r="C102" s="61"/>
      <c r="D102" s="61"/>
      <c r="E102" s="61"/>
      <c r="F102" s="61"/>
      <c r="G102" s="61"/>
    </row>
    <row r="103" spans="1:7" ht="12" customHeight="1">
      <c r="A103" s="80" t="s">
        <v>33</v>
      </c>
      <c r="B103" s="22" t="s">
        <v>73</v>
      </c>
      <c r="C103" s="61"/>
      <c r="D103" s="61"/>
      <c r="E103" s="61"/>
      <c r="F103" s="61"/>
      <c r="G103" s="61"/>
    </row>
    <row r="104" spans="1:7" ht="12" customHeight="1" thickBot="1">
      <c r="A104" s="117" t="s">
        <v>35</v>
      </c>
      <c r="B104" s="64" t="s">
        <v>74</v>
      </c>
      <c r="C104" s="61"/>
      <c r="D104" s="61"/>
      <c r="E104" s="61"/>
      <c r="F104" s="61"/>
      <c r="G104" s="61"/>
    </row>
    <row r="105" spans="1:7" ht="12" customHeight="1" thickBot="1">
      <c r="A105" s="77" t="s">
        <v>37</v>
      </c>
      <c r="B105" s="24" t="s">
        <v>75</v>
      </c>
      <c r="C105" s="58">
        <f>+C106+C107+C108+C109</f>
        <v>0</v>
      </c>
      <c r="D105" s="58">
        <f>+D106+D107+D108+D109</f>
        <v>0</v>
      </c>
      <c r="E105" s="58">
        <f>+E106+E107+E108+E109</f>
        <v>0</v>
      </c>
      <c r="F105" s="58">
        <f>+F106+F107+F108+F109</f>
        <v>0</v>
      </c>
      <c r="G105" s="58">
        <f>+G106+G107+G108+G109</f>
        <v>0</v>
      </c>
    </row>
    <row r="106" spans="1:7" ht="12" customHeight="1">
      <c r="A106" s="80" t="s">
        <v>76</v>
      </c>
      <c r="B106" s="22" t="s">
        <v>77</v>
      </c>
      <c r="C106" s="61"/>
      <c r="D106" s="61"/>
      <c r="E106" s="61"/>
      <c r="F106" s="61"/>
      <c r="G106" s="61"/>
    </row>
    <row r="107" spans="1:7" ht="12" customHeight="1">
      <c r="A107" s="80" t="s">
        <v>78</v>
      </c>
      <c r="B107" s="22" t="s">
        <v>79</v>
      </c>
      <c r="C107" s="61"/>
      <c r="D107" s="61"/>
      <c r="E107" s="61"/>
      <c r="F107" s="61"/>
      <c r="G107" s="61"/>
    </row>
    <row r="108" spans="1:7" ht="12" customHeight="1">
      <c r="A108" s="80" t="s">
        <v>80</v>
      </c>
      <c r="B108" s="22" t="s">
        <v>81</v>
      </c>
      <c r="C108" s="61"/>
      <c r="D108" s="61"/>
      <c r="E108" s="61"/>
      <c r="F108" s="61"/>
      <c r="G108" s="61"/>
    </row>
    <row r="109" spans="1:7" ht="12" customHeight="1" thickBot="1">
      <c r="A109" s="117" t="s">
        <v>82</v>
      </c>
      <c r="B109" s="64" t="s">
        <v>83</v>
      </c>
      <c r="C109" s="61"/>
      <c r="D109" s="61"/>
      <c r="E109" s="61"/>
      <c r="F109" s="61"/>
      <c r="G109" s="61"/>
    </row>
    <row r="110" spans="1:7" ht="12" customHeight="1" thickBot="1">
      <c r="A110" s="77" t="s">
        <v>39</v>
      </c>
      <c r="B110" s="24" t="s">
        <v>84</v>
      </c>
      <c r="C110" s="65">
        <f>+C111+C112+C114+C115+C113</f>
        <v>0</v>
      </c>
      <c r="D110" s="65">
        <f>+D111+D112+D114+D115+D113</f>
        <v>0</v>
      </c>
      <c r="E110" s="65">
        <f>+E111+E112+E114+E115+E113</f>
        <v>0</v>
      </c>
      <c r="F110" s="65">
        <f>+F111+F112+F114+F115+F113</f>
        <v>0</v>
      </c>
      <c r="G110" s="65">
        <f>+G111+G112+G114+G115+G113</f>
        <v>0</v>
      </c>
    </row>
    <row r="111" spans="1:7" ht="12" customHeight="1">
      <c r="A111" s="80" t="s">
        <v>85</v>
      </c>
      <c r="B111" s="22" t="s">
        <v>86</v>
      </c>
      <c r="C111" s="61"/>
      <c r="D111" s="61"/>
      <c r="E111" s="61"/>
      <c r="F111" s="61"/>
      <c r="G111" s="61"/>
    </row>
    <row r="112" spans="1:7" ht="12" customHeight="1">
      <c r="A112" s="80" t="s">
        <v>87</v>
      </c>
      <c r="B112" s="22" t="s">
        <v>88</v>
      </c>
      <c r="C112" s="61"/>
      <c r="D112" s="61"/>
      <c r="E112" s="61"/>
      <c r="F112" s="61"/>
      <c r="G112" s="61"/>
    </row>
    <row r="113" spans="1:13" ht="12" customHeight="1">
      <c r="A113" s="80" t="s">
        <v>89</v>
      </c>
      <c r="B113" s="22" t="s">
        <v>105</v>
      </c>
      <c r="C113" s="61"/>
      <c r="D113" s="61"/>
      <c r="E113" s="61"/>
      <c r="F113" s="61"/>
      <c r="G113" s="61"/>
    </row>
    <row r="114" spans="1:13" ht="12" customHeight="1">
      <c r="A114" s="80" t="s">
        <v>91</v>
      </c>
      <c r="B114" s="22" t="s">
        <v>90</v>
      </c>
      <c r="C114" s="61"/>
      <c r="D114" s="61"/>
      <c r="E114" s="61"/>
      <c r="F114" s="61"/>
      <c r="G114" s="61"/>
    </row>
    <row r="115" spans="1:13" ht="12" customHeight="1" thickBot="1">
      <c r="A115" s="117" t="s">
        <v>104</v>
      </c>
      <c r="B115" s="64" t="s">
        <v>92</v>
      </c>
      <c r="C115" s="61"/>
      <c r="D115" s="61"/>
      <c r="E115" s="61"/>
      <c r="F115" s="61"/>
      <c r="G115" s="61"/>
    </row>
    <row r="116" spans="1:13" ht="12" customHeight="1" thickBot="1">
      <c r="A116" s="77" t="s">
        <v>41</v>
      </c>
      <c r="B116" s="24" t="s">
        <v>93</v>
      </c>
      <c r="C116" s="121">
        <f>+C117+C118+C119+C120</f>
        <v>0</v>
      </c>
      <c r="D116" s="121">
        <f>+D117+D118+D119+D120</f>
        <v>0</v>
      </c>
      <c r="E116" s="121">
        <f>+E117+E118+E119+E120</f>
        <v>0</v>
      </c>
      <c r="F116" s="121">
        <f>+F117+F118+F119+F120</f>
        <v>0</v>
      </c>
      <c r="G116" s="121">
        <f>+G117+G118+G119+G120</f>
        <v>0</v>
      </c>
    </row>
    <row r="117" spans="1:13" ht="12" customHeight="1">
      <c r="A117" s="80" t="s">
        <v>94</v>
      </c>
      <c r="B117" s="22" t="s">
        <v>95</v>
      </c>
      <c r="C117" s="61"/>
      <c r="D117" s="61"/>
      <c r="E117" s="61"/>
      <c r="F117" s="61"/>
      <c r="G117" s="61"/>
    </row>
    <row r="118" spans="1:13" ht="12" customHeight="1">
      <c r="A118" s="80" t="s">
        <v>96</v>
      </c>
      <c r="B118" s="22" t="s">
        <v>97</v>
      </c>
      <c r="C118" s="61"/>
      <c r="D118" s="61"/>
      <c r="E118" s="61"/>
      <c r="F118" s="61"/>
      <c r="G118" s="61"/>
    </row>
    <row r="119" spans="1:13" ht="12" customHeight="1">
      <c r="A119" s="80" t="s">
        <v>98</v>
      </c>
      <c r="B119" s="22" t="s">
        <v>99</v>
      </c>
      <c r="C119" s="61"/>
      <c r="D119" s="61"/>
      <c r="E119" s="61"/>
      <c r="F119" s="61"/>
      <c r="G119" s="61"/>
    </row>
    <row r="120" spans="1:13" ht="12" customHeight="1" thickBot="1">
      <c r="A120" s="117" t="s">
        <v>100</v>
      </c>
      <c r="B120" s="64" t="s">
        <v>101</v>
      </c>
      <c r="C120" s="214"/>
      <c r="D120" s="61"/>
      <c r="E120" s="61"/>
      <c r="F120" s="61"/>
      <c r="G120" s="61"/>
    </row>
    <row r="121" spans="1:13" ht="12" customHeight="1" thickBot="1">
      <c r="A121" s="216" t="s">
        <v>43</v>
      </c>
      <c r="B121" s="24" t="s">
        <v>354</v>
      </c>
      <c r="C121" s="217"/>
      <c r="D121" s="213"/>
      <c r="E121" s="213"/>
      <c r="F121" s="213"/>
      <c r="G121" s="213"/>
    </row>
    <row r="122" spans="1:13" ht="15" customHeight="1" thickBot="1">
      <c r="A122" s="77" t="s">
        <v>51</v>
      </c>
      <c r="B122" s="24" t="s">
        <v>355</v>
      </c>
      <c r="C122" s="122">
        <f>+C101+C105+C110+C116</f>
        <v>0</v>
      </c>
      <c r="D122" s="122">
        <f>+D101+D105+D110+D116</f>
        <v>0</v>
      </c>
      <c r="E122" s="122">
        <f>+E101+E105+E110+E116</f>
        <v>0</v>
      </c>
      <c r="F122" s="122">
        <f>+F101+F105+F110+F116</f>
        <v>0</v>
      </c>
      <c r="G122" s="122">
        <f>+G101+G105+G110+G116</f>
        <v>0</v>
      </c>
      <c r="J122" s="123"/>
      <c r="K122" s="124"/>
      <c r="L122" s="124"/>
      <c r="M122" s="124"/>
    </row>
    <row r="123" spans="1:13" s="79" customFormat="1" ht="12.95" customHeight="1" thickBot="1">
      <c r="A123" s="125" t="s">
        <v>251</v>
      </c>
      <c r="B123" s="126" t="s">
        <v>356</v>
      </c>
      <c r="C123" s="122">
        <f>+C100+C122</f>
        <v>198636150</v>
      </c>
      <c r="D123" s="122">
        <f>+D100+D122</f>
        <v>143680</v>
      </c>
      <c r="E123" s="122">
        <f>+E100+E122</f>
        <v>143680</v>
      </c>
      <c r="F123" s="122">
        <f>+F100+F122</f>
        <v>143680</v>
      </c>
      <c r="G123" s="122">
        <f>+G100+G122</f>
        <v>143680</v>
      </c>
    </row>
    <row r="124" spans="1:13" ht="7.5" customHeight="1"/>
    <row r="125" spans="1:13">
      <c r="A125" s="388" t="s">
        <v>237</v>
      </c>
      <c r="B125" s="388"/>
      <c r="C125" s="388"/>
      <c r="D125" s="211"/>
      <c r="E125" s="211"/>
      <c r="F125" s="211"/>
      <c r="G125" s="211"/>
    </row>
    <row r="126" spans="1:13" ht="15" customHeight="1" thickBot="1">
      <c r="A126" s="385" t="s">
        <v>238</v>
      </c>
      <c r="B126" s="385"/>
      <c r="C126" s="285" t="s">
        <v>376</v>
      </c>
      <c r="D126" s="69" t="s">
        <v>109</v>
      </c>
      <c r="E126" s="69" t="s">
        <v>109</v>
      </c>
      <c r="F126" s="69" t="s">
        <v>109</v>
      </c>
      <c r="G126" s="69" t="s">
        <v>109</v>
      </c>
    </row>
    <row r="127" spans="1:13" ht="13.5" customHeight="1" thickBot="1">
      <c r="A127" s="77">
        <v>1</v>
      </c>
      <c r="B127" s="118" t="s">
        <v>239</v>
      </c>
      <c r="C127" s="58">
        <f>+C55-C100</f>
        <v>-7409150</v>
      </c>
      <c r="D127" s="58" t="e">
        <f>+D55-D100</f>
        <v>#REF!</v>
      </c>
      <c r="E127" s="58" t="e">
        <f>+E55-E100</f>
        <v>#REF!</v>
      </c>
      <c r="F127" s="58" t="e">
        <f>+F55-F100</f>
        <v>#REF!</v>
      </c>
      <c r="G127" s="58" t="e">
        <f>+G55-G100</f>
        <v>#REF!</v>
      </c>
      <c r="H127" s="129"/>
    </row>
    <row r="128" spans="1:13" ht="27.75" customHeight="1" thickBot="1">
      <c r="A128" s="77" t="s">
        <v>10</v>
      </c>
      <c r="B128" s="118" t="s">
        <v>240</v>
      </c>
      <c r="C128" s="58">
        <f>+C78-C122</f>
        <v>7409150</v>
      </c>
      <c r="D128" s="58">
        <f>+D78-D122</f>
        <v>2921</v>
      </c>
      <c r="E128" s="58">
        <f>+E78-E122</f>
        <v>2921</v>
      </c>
      <c r="F128" s="58">
        <f>+F78-F122</f>
        <v>2921</v>
      </c>
      <c r="G128" s="58">
        <f>+G78-G122</f>
        <v>2921</v>
      </c>
    </row>
  </sheetData>
  <mergeCells count="6">
    <mergeCell ref="A126:B126"/>
    <mergeCell ref="A1:C1"/>
    <mergeCell ref="A2:B2"/>
    <mergeCell ref="A81:C81"/>
    <mergeCell ref="A82:B82"/>
    <mergeCell ref="A125:C125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headerFooter alignWithMargins="0">
    <oddHeader xml:space="preserve">&amp;C&amp;"Times New Roman CE,Félkövér"&amp;12VÖLGYSÉGI ÖNKORMÁNYZATOK TÁRSULÁSA
2020. ÉVI KÖLTSÉGVETÉS KÖTELEZŐ FELADATAINAK ÖSSZEVONT MÉRLEGE&amp;R&amp;"Times New Roman CE,Félkövér dőlt" 1.2. melléklet </oddHeader>
  </headerFooter>
  <rowBreaks count="1" manualBreakCount="1">
    <brk id="7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M128"/>
  <sheetViews>
    <sheetView zoomScale="115" zoomScaleNormal="115" zoomScaleSheetLayoutView="100" workbookViewId="0">
      <selection activeCell="C3" activeCellId="1" sqref="C83 C3"/>
    </sheetView>
  </sheetViews>
  <sheetFormatPr defaultRowHeight="15.75"/>
  <cols>
    <col min="1" max="1" width="8.140625" style="127" customWidth="1"/>
    <col min="2" max="2" width="78.5703125" style="127" customWidth="1"/>
    <col min="3" max="3" width="18.5703125" style="128" customWidth="1"/>
    <col min="4" max="7" width="18.5703125" style="128" hidden="1" customWidth="1"/>
    <col min="8" max="8" width="7.7109375" style="68" customWidth="1"/>
    <col min="9" max="16384" width="9.140625" style="68"/>
  </cols>
  <sheetData>
    <row r="1" spans="1:7" ht="15.95" customHeight="1">
      <c r="A1" s="386" t="s">
        <v>107</v>
      </c>
      <c r="B1" s="386"/>
      <c r="C1" s="386"/>
      <c r="D1" s="210"/>
      <c r="E1" s="210"/>
      <c r="F1" s="210"/>
      <c r="G1" s="210"/>
    </row>
    <row r="2" spans="1:7" ht="15.95" customHeight="1" thickBot="1">
      <c r="A2" s="385" t="s">
        <v>108</v>
      </c>
      <c r="B2" s="385"/>
      <c r="C2" s="69" t="s">
        <v>376</v>
      </c>
      <c r="D2" s="69" t="s">
        <v>109</v>
      </c>
      <c r="E2" s="69" t="s">
        <v>109</v>
      </c>
      <c r="F2" s="69" t="s">
        <v>109</v>
      </c>
      <c r="G2" s="69" t="s">
        <v>109</v>
      </c>
    </row>
    <row r="3" spans="1:7" ht="38.1" customHeight="1" thickBot="1">
      <c r="A3" s="70" t="s">
        <v>110</v>
      </c>
      <c r="B3" s="71" t="s">
        <v>111</v>
      </c>
      <c r="C3" s="286" t="s">
        <v>445</v>
      </c>
      <c r="D3" s="72" t="s">
        <v>345</v>
      </c>
      <c r="E3" s="72" t="s">
        <v>346</v>
      </c>
      <c r="F3" s="72" t="s">
        <v>347</v>
      </c>
      <c r="G3" s="72" t="s">
        <v>346</v>
      </c>
    </row>
    <row r="4" spans="1:7" s="76" customFormat="1" ht="12" customHeight="1" thickBot="1">
      <c r="A4" s="73">
        <v>1</v>
      </c>
      <c r="B4" s="74">
        <v>2</v>
      </c>
      <c r="C4" s="75">
        <v>3</v>
      </c>
      <c r="D4" s="75">
        <v>3</v>
      </c>
      <c r="E4" s="75">
        <v>3</v>
      </c>
      <c r="F4" s="75">
        <v>3</v>
      </c>
      <c r="G4" s="75">
        <v>3</v>
      </c>
    </row>
    <row r="5" spans="1:7" s="79" customFormat="1" ht="12" customHeight="1" thickBot="1">
      <c r="A5" s="77" t="s">
        <v>4</v>
      </c>
      <c r="B5" s="78" t="s">
        <v>357</v>
      </c>
      <c r="C5" s="58"/>
      <c r="D5" s="58" t="e">
        <f>+#REF!+#REF!+#REF!+#REF!+#REF!+#REF!</f>
        <v>#REF!</v>
      </c>
      <c r="E5" s="58" t="e">
        <f>+#REF!+#REF!+#REF!+#REF!+#REF!+#REF!</f>
        <v>#REF!</v>
      </c>
      <c r="F5" s="58" t="e">
        <f>+#REF!+#REF!+#REF!+#REF!+#REF!+#REF!</f>
        <v>#REF!</v>
      </c>
      <c r="G5" s="58" t="e">
        <f>+#REF!+#REF!+#REF!+#REF!+#REF!+#REF!</f>
        <v>#REF!</v>
      </c>
    </row>
    <row r="6" spans="1:7" s="79" customFormat="1" ht="12" customHeight="1" thickBot="1">
      <c r="A6" s="77" t="s">
        <v>10</v>
      </c>
      <c r="B6" s="88" t="s">
        <v>112</v>
      </c>
      <c r="C6" s="58">
        <f>+C7+C8+C9+C10+C11</f>
        <v>50838000</v>
      </c>
      <c r="D6" s="58">
        <f>+D7+D8+D9+D10+D11</f>
        <v>6943</v>
      </c>
      <c r="E6" s="58">
        <f>+E7+E8+E9+E10+E11</f>
        <v>6943</v>
      </c>
      <c r="F6" s="58">
        <f>+F7+F8+F9+F10+F11</f>
        <v>6943</v>
      </c>
      <c r="G6" s="58">
        <f>+G7+G8+G9+G10+G11</f>
        <v>6943</v>
      </c>
    </row>
    <row r="7" spans="1:7" s="79" customFormat="1" ht="12" customHeight="1">
      <c r="A7" s="80" t="s">
        <v>12</v>
      </c>
      <c r="B7" s="81" t="s">
        <v>13</v>
      </c>
      <c r="C7" s="82"/>
      <c r="D7" s="82"/>
      <c r="E7" s="82"/>
      <c r="F7" s="82"/>
      <c r="G7" s="82"/>
    </row>
    <row r="8" spans="1:7" s="79" customFormat="1" ht="12" customHeight="1">
      <c r="A8" s="83" t="s">
        <v>14</v>
      </c>
      <c r="B8" s="84" t="s">
        <v>113</v>
      </c>
      <c r="C8" s="85"/>
      <c r="D8" s="85"/>
      <c r="E8" s="85"/>
      <c r="F8" s="85"/>
      <c r="G8" s="85"/>
    </row>
    <row r="9" spans="1:7" s="79" customFormat="1" ht="12" customHeight="1">
      <c r="A9" s="83" t="s">
        <v>16</v>
      </c>
      <c r="B9" s="84" t="s">
        <v>114</v>
      </c>
      <c r="C9" s="85"/>
      <c r="D9" s="85"/>
      <c r="E9" s="85"/>
      <c r="F9" s="85"/>
      <c r="G9" s="85"/>
    </row>
    <row r="10" spans="1:7" s="79" customFormat="1" ht="12" customHeight="1">
      <c r="A10" s="83" t="s">
        <v>18</v>
      </c>
      <c r="B10" s="84" t="s">
        <v>115</v>
      </c>
      <c r="C10" s="85"/>
      <c r="D10" s="85"/>
      <c r="E10" s="85"/>
      <c r="F10" s="85"/>
      <c r="G10" s="85"/>
    </row>
    <row r="11" spans="1:7" s="79" customFormat="1" ht="12" customHeight="1">
      <c r="A11" s="83" t="s">
        <v>116</v>
      </c>
      <c r="B11" s="84" t="s">
        <v>117</v>
      </c>
      <c r="C11" s="85">
        <v>50838000</v>
      </c>
      <c r="D11" s="85">
        <v>6943</v>
      </c>
      <c r="E11" s="85">
        <v>6943</v>
      </c>
      <c r="F11" s="85">
        <v>6943</v>
      </c>
      <c r="G11" s="85">
        <v>6943</v>
      </c>
    </row>
    <row r="12" spans="1:7" s="79" customFormat="1" ht="12" customHeight="1" thickBot="1">
      <c r="A12" s="86" t="s">
        <v>118</v>
      </c>
      <c r="B12" s="87" t="s">
        <v>119</v>
      </c>
      <c r="C12" s="89"/>
      <c r="D12" s="89"/>
      <c r="E12" s="89"/>
      <c r="F12" s="89"/>
      <c r="G12" s="89"/>
    </row>
    <row r="13" spans="1:7" s="79" customFormat="1" ht="12" customHeight="1" thickBot="1">
      <c r="A13" s="77" t="s">
        <v>20</v>
      </c>
      <c r="B13" s="78" t="s">
        <v>120</v>
      </c>
      <c r="C13" s="58">
        <f>+C14+C15+C16+C17+C18</f>
        <v>0</v>
      </c>
      <c r="D13" s="58">
        <f>+D14+D15+D16+D17+D18</f>
        <v>0</v>
      </c>
      <c r="E13" s="58">
        <f>+E14+E15+E16+E17+E18</f>
        <v>0</v>
      </c>
      <c r="F13" s="58">
        <f>+F14+F15+F16+F17+F18</f>
        <v>0</v>
      </c>
      <c r="G13" s="58">
        <f>+G14+G15+G16+G17+G18</f>
        <v>0</v>
      </c>
    </row>
    <row r="14" spans="1:7" s="79" customFormat="1" ht="12" customHeight="1">
      <c r="A14" s="80" t="s">
        <v>121</v>
      </c>
      <c r="B14" s="81" t="s">
        <v>122</v>
      </c>
      <c r="C14" s="82"/>
      <c r="D14" s="82"/>
      <c r="E14" s="82"/>
      <c r="F14" s="82"/>
      <c r="G14" s="82"/>
    </row>
    <row r="15" spans="1:7" s="79" customFormat="1" ht="12" customHeight="1">
      <c r="A15" s="83" t="s">
        <v>123</v>
      </c>
      <c r="B15" s="84" t="s">
        <v>124</v>
      </c>
      <c r="C15" s="85"/>
      <c r="D15" s="85"/>
      <c r="E15" s="85"/>
      <c r="F15" s="85"/>
      <c r="G15" s="85"/>
    </row>
    <row r="16" spans="1:7" s="79" customFormat="1" ht="12" customHeight="1">
      <c r="A16" s="83" t="s">
        <v>125</v>
      </c>
      <c r="B16" s="84" t="s">
        <v>126</v>
      </c>
      <c r="C16" s="85"/>
      <c r="D16" s="85"/>
      <c r="E16" s="85"/>
      <c r="F16" s="85"/>
      <c r="G16" s="85"/>
    </row>
    <row r="17" spans="1:7" s="79" customFormat="1" ht="12" customHeight="1">
      <c r="A17" s="83" t="s">
        <v>127</v>
      </c>
      <c r="B17" s="84" t="s">
        <v>128</v>
      </c>
      <c r="C17" s="85"/>
      <c r="D17" s="85"/>
      <c r="E17" s="85"/>
      <c r="F17" s="85"/>
      <c r="G17" s="85"/>
    </row>
    <row r="18" spans="1:7" s="79" customFormat="1" ht="12" customHeight="1">
      <c r="A18" s="83" t="s">
        <v>129</v>
      </c>
      <c r="B18" s="84" t="s">
        <v>130</v>
      </c>
      <c r="C18" s="85"/>
      <c r="D18" s="85"/>
      <c r="E18" s="85"/>
      <c r="F18" s="85"/>
      <c r="G18" s="85"/>
    </row>
    <row r="19" spans="1:7" s="79" customFormat="1" ht="12" customHeight="1" thickBot="1">
      <c r="A19" s="86" t="s">
        <v>131</v>
      </c>
      <c r="B19" s="87" t="s">
        <v>132</v>
      </c>
      <c r="C19" s="89"/>
      <c r="D19" s="89"/>
      <c r="E19" s="89"/>
      <c r="F19" s="89"/>
      <c r="G19" s="89"/>
    </row>
    <row r="20" spans="1:7" s="79" customFormat="1" ht="12" customHeight="1" thickBot="1">
      <c r="A20" s="77" t="s">
        <v>133</v>
      </c>
      <c r="B20" s="78" t="s">
        <v>21</v>
      </c>
      <c r="C20" s="65">
        <f>+C21+C24+C25+C26</f>
        <v>0</v>
      </c>
      <c r="D20" s="65">
        <f>+D21+D24+D25+D26</f>
        <v>0</v>
      </c>
      <c r="E20" s="65">
        <f>+E21+E24+E25+E26</f>
        <v>0</v>
      </c>
      <c r="F20" s="65">
        <f>+F21+F24+F25+F26</f>
        <v>0</v>
      </c>
      <c r="G20" s="65">
        <f>+G21+G24+G25+G26</f>
        <v>0</v>
      </c>
    </row>
    <row r="21" spans="1:7" s="79" customFormat="1" ht="12" hidden="1" customHeight="1">
      <c r="A21" s="80" t="s">
        <v>24</v>
      </c>
      <c r="B21" s="81" t="s">
        <v>134</v>
      </c>
      <c r="C21" s="90">
        <f>+C22+C23</f>
        <v>0</v>
      </c>
      <c r="D21" s="90">
        <f>+D22+D23</f>
        <v>0</v>
      </c>
      <c r="E21" s="90">
        <f>+E22+E23</f>
        <v>0</v>
      </c>
      <c r="F21" s="90">
        <f>+F22+F23</f>
        <v>0</v>
      </c>
      <c r="G21" s="90">
        <f>+G22+G23</f>
        <v>0</v>
      </c>
    </row>
    <row r="22" spans="1:7" s="79" customFormat="1" ht="12" hidden="1" customHeight="1">
      <c r="A22" s="83" t="s">
        <v>135</v>
      </c>
      <c r="B22" s="84" t="s">
        <v>136</v>
      </c>
      <c r="C22" s="85"/>
      <c r="D22" s="85"/>
      <c r="E22" s="85"/>
      <c r="F22" s="85"/>
      <c r="G22" s="85"/>
    </row>
    <row r="23" spans="1:7" s="79" customFormat="1" ht="12" hidden="1" customHeight="1">
      <c r="A23" s="83" t="s">
        <v>137</v>
      </c>
      <c r="B23" s="84" t="s">
        <v>138</v>
      </c>
      <c r="C23" s="85"/>
      <c r="D23" s="85"/>
      <c r="E23" s="85"/>
      <c r="F23" s="85"/>
      <c r="G23" s="85"/>
    </row>
    <row r="24" spans="1:7" s="79" customFormat="1" ht="12" hidden="1" customHeight="1">
      <c r="A24" s="83" t="s">
        <v>25</v>
      </c>
      <c r="B24" s="84" t="s">
        <v>139</v>
      </c>
      <c r="C24" s="85"/>
      <c r="D24" s="85"/>
      <c r="E24" s="85"/>
      <c r="F24" s="85"/>
      <c r="G24" s="85"/>
    </row>
    <row r="25" spans="1:7" s="79" customFormat="1" ht="12" hidden="1" customHeight="1">
      <c r="A25" s="83" t="s">
        <v>27</v>
      </c>
      <c r="B25" s="84" t="s">
        <v>140</v>
      </c>
      <c r="C25" s="85"/>
      <c r="D25" s="85"/>
      <c r="E25" s="85"/>
      <c r="F25" s="85"/>
      <c r="G25" s="85"/>
    </row>
    <row r="26" spans="1:7" s="79" customFormat="1" ht="12" hidden="1" customHeight="1" thickBot="1">
      <c r="A26" s="86" t="s">
        <v>141</v>
      </c>
      <c r="B26" s="87" t="s">
        <v>142</v>
      </c>
      <c r="C26" s="89"/>
      <c r="D26" s="89"/>
      <c r="E26" s="89"/>
      <c r="F26" s="89"/>
      <c r="G26" s="89"/>
    </row>
    <row r="27" spans="1:7" s="79" customFormat="1" ht="12" customHeight="1" thickBot="1">
      <c r="A27" s="77" t="s">
        <v>29</v>
      </c>
      <c r="B27" s="78" t="s">
        <v>143</v>
      </c>
      <c r="C27" s="58">
        <f>SUM(C28:C38)</f>
        <v>33284000</v>
      </c>
      <c r="D27" s="58">
        <f>SUM(D28:D38)</f>
        <v>8461</v>
      </c>
      <c r="E27" s="58">
        <f>SUM(E28:E38)</f>
        <v>8461</v>
      </c>
      <c r="F27" s="58">
        <f>SUM(F28:F38)</f>
        <v>8461</v>
      </c>
      <c r="G27" s="58">
        <f>SUM(G28:G38)</f>
        <v>8461</v>
      </c>
    </row>
    <row r="28" spans="1:7" s="79" customFormat="1" ht="12" customHeight="1">
      <c r="A28" s="80" t="s">
        <v>31</v>
      </c>
      <c r="B28" s="81" t="s">
        <v>144</v>
      </c>
      <c r="C28" s="82"/>
      <c r="D28" s="82"/>
      <c r="E28" s="82"/>
      <c r="F28" s="82"/>
      <c r="G28" s="82"/>
    </row>
    <row r="29" spans="1:7" s="79" customFormat="1" ht="12" customHeight="1">
      <c r="A29" s="83" t="s">
        <v>33</v>
      </c>
      <c r="B29" s="84" t="s">
        <v>145</v>
      </c>
      <c r="C29" s="85"/>
      <c r="D29" s="85">
        <v>8046</v>
      </c>
      <c r="E29" s="85">
        <v>8046</v>
      </c>
      <c r="F29" s="85">
        <v>8046</v>
      </c>
      <c r="G29" s="85">
        <v>8046</v>
      </c>
    </row>
    <row r="30" spans="1:7" s="79" customFormat="1" ht="12" customHeight="1">
      <c r="A30" s="83" t="s">
        <v>35</v>
      </c>
      <c r="B30" s="84" t="s">
        <v>146</v>
      </c>
      <c r="C30" s="85"/>
      <c r="D30" s="85"/>
      <c r="E30" s="85"/>
      <c r="F30" s="85"/>
      <c r="G30" s="85"/>
    </row>
    <row r="31" spans="1:7" s="79" customFormat="1" ht="12" customHeight="1">
      <c r="A31" s="83" t="s">
        <v>147</v>
      </c>
      <c r="B31" s="84" t="s">
        <v>148</v>
      </c>
      <c r="C31" s="85"/>
      <c r="D31" s="85"/>
      <c r="E31" s="85"/>
      <c r="F31" s="85"/>
      <c r="G31" s="85"/>
    </row>
    <row r="32" spans="1:7" s="79" customFormat="1" ht="12" customHeight="1">
      <c r="A32" s="83" t="s">
        <v>149</v>
      </c>
      <c r="B32" s="84" t="s">
        <v>150</v>
      </c>
      <c r="C32" s="85"/>
      <c r="D32" s="85"/>
      <c r="E32" s="85"/>
      <c r="F32" s="85"/>
      <c r="G32" s="85"/>
    </row>
    <row r="33" spans="1:7" s="79" customFormat="1" ht="12" customHeight="1">
      <c r="A33" s="83" t="s">
        <v>151</v>
      </c>
      <c r="B33" s="84" t="s">
        <v>152</v>
      </c>
      <c r="C33" s="85"/>
      <c r="D33" s="85"/>
      <c r="E33" s="85"/>
      <c r="F33" s="85"/>
      <c r="G33" s="85"/>
    </row>
    <row r="34" spans="1:7" s="79" customFormat="1" ht="12" customHeight="1">
      <c r="A34" s="83" t="s">
        <v>153</v>
      </c>
      <c r="B34" s="84" t="s">
        <v>154</v>
      </c>
      <c r="C34" s="85"/>
      <c r="D34" s="85">
        <v>415</v>
      </c>
      <c r="E34" s="85">
        <v>415</v>
      </c>
      <c r="F34" s="85">
        <v>415</v>
      </c>
      <c r="G34" s="85">
        <v>415</v>
      </c>
    </row>
    <row r="35" spans="1:7" s="79" customFormat="1" ht="12" customHeight="1">
      <c r="A35" s="83" t="s">
        <v>155</v>
      </c>
      <c r="B35" s="84" t="s">
        <v>156</v>
      </c>
      <c r="C35" s="85"/>
      <c r="D35" s="85"/>
      <c r="E35" s="85"/>
      <c r="F35" s="85"/>
      <c r="G35" s="85"/>
    </row>
    <row r="36" spans="1:7" s="79" customFormat="1" ht="12" customHeight="1">
      <c r="A36" s="83" t="s">
        <v>157</v>
      </c>
      <c r="B36" s="84" t="s">
        <v>158</v>
      </c>
      <c r="C36" s="91"/>
      <c r="D36" s="91"/>
      <c r="E36" s="91"/>
      <c r="F36" s="91"/>
      <c r="G36" s="91"/>
    </row>
    <row r="37" spans="1:7" s="79" customFormat="1" ht="12" customHeight="1">
      <c r="A37" s="346" t="s">
        <v>159</v>
      </c>
      <c r="B37" s="347" t="s">
        <v>441</v>
      </c>
      <c r="C37" s="92"/>
      <c r="D37" s="92"/>
      <c r="E37" s="92"/>
      <c r="F37" s="92"/>
      <c r="G37" s="92"/>
    </row>
    <row r="38" spans="1:7" s="79" customFormat="1" ht="12" customHeight="1" thickBot="1">
      <c r="A38" s="346" t="s">
        <v>442</v>
      </c>
      <c r="B38" s="348" t="s">
        <v>160</v>
      </c>
      <c r="C38" s="92">
        <v>33284000</v>
      </c>
      <c r="D38" s="92"/>
      <c r="E38" s="92"/>
      <c r="F38" s="92"/>
      <c r="G38" s="92"/>
    </row>
    <row r="39" spans="1:7" s="79" customFormat="1" ht="12" customHeight="1" thickBot="1">
      <c r="A39" s="77" t="s">
        <v>37</v>
      </c>
      <c r="B39" s="78" t="s">
        <v>161</v>
      </c>
      <c r="C39" s="58">
        <f>SUM(C40:C44)</f>
        <v>0</v>
      </c>
      <c r="D39" s="58">
        <f>SUM(D40:D44)</f>
        <v>0</v>
      </c>
      <c r="E39" s="58">
        <f>SUM(E40:E44)</f>
        <v>0</v>
      </c>
      <c r="F39" s="58">
        <f>SUM(F40:F44)</f>
        <v>0</v>
      </c>
      <c r="G39" s="58">
        <f>SUM(G40:G44)</f>
        <v>0</v>
      </c>
    </row>
    <row r="40" spans="1:7" s="79" customFormat="1" ht="12" customHeight="1">
      <c r="A40" s="80" t="s">
        <v>76</v>
      </c>
      <c r="B40" s="81" t="s">
        <v>32</v>
      </c>
      <c r="C40" s="93"/>
      <c r="D40" s="93"/>
      <c r="E40" s="93"/>
      <c r="F40" s="93"/>
      <c r="G40" s="93"/>
    </row>
    <row r="41" spans="1:7" s="79" customFormat="1" ht="12" customHeight="1">
      <c r="A41" s="83" t="s">
        <v>78</v>
      </c>
      <c r="B41" s="84" t="s">
        <v>34</v>
      </c>
      <c r="C41" s="91"/>
      <c r="D41" s="91"/>
      <c r="E41" s="91"/>
      <c r="F41" s="91"/>
      <c r="G41" s="91"/>
    </row>
    <row r="42" spans="1:7" s="79" customFormat="1" ht="12" customHeight="1">
      <c r="A42" s="83" t="s">
        <v>80</v>
      </c>
      <c r="B42" s="84" t="s">
        <v>36</v>
      </c>
      <c r="C42" s="91"/>
      <c r="D42" s="91"/>
      <c r="E42" s="91"/>
      <c r="F42" s="91"/>
      <c r="G42" s="91"/>
    </row>
    <row r="43" spans="1:7" s="79" customFormat="1" ht="12" customHeight="1">
      <c r="A43" s="83" t="s">
        <v>82</v>
      </c>
      <c r="B43" s="84" t="s">
        <v>162</v>
      </c>
      <c r="C43" s="91"/>
      <c r="D43" s="91"/>
      <c r="E43" s="91"/>
      <c r="F43" s="91"/>
      <c r="G43" s="91"/>
    </row>
    <row r="44" spans="1:7" s="79" customFormat="1" ht="12" customHeight="1" thickBot="1">
      <c r="A44" s="86" t="s">
        <v>163</v>
      </c>
      <c r="B44" s="87" t="s">
        <v>164</v>
      </c>
      <c r="C44" s="92"/>
      <c r="D44" s="92"/>
      <c r="E44" s="92"/>
      <c r="F44" s="92"/>
      <c r="G44" s="92"/>
    </row>
    <row r="45" spans="1:7" s="79" customFormat="1" ht="12" customHeight="1" thickBot="1">
      <c r="A45" s="77" t="s">
        <v>165</v>
      </c>
      <c r="B45" s="78" t="s">
        <v>166</v>
      </c>
      <c r="C45" s="58">
        <f>SUM(C46:C48)</f>
        <v>0</v>
      </c>
      <c r="D45" s="58">
        <f>SUM(D46:D48)</f>
        <v>0</v>
      </c>
      <c r="E45" s="58">
        <f>SUM(E46:E48)</f>
        <v>0</v>
      </c>
      <c r="F45" s="58">
        <f>SUM(F46:F48)</f>
        <v>0</v>
      </c>
      <c r="G45" s="58">
        <f>SUM(G46:G48)</f>
        <v>0</v>
      </c>
    </row>
    <row r="46" spans="1:7" s="79" customFormat="1" ht="12" customHeight="1">
      <c r="A46" s="80" t="s">
        <v>85</v>
      </c>
      <c r="B46" s="81" t="s">
        <v>167</v>
      </c>
      <c r="C46" s="82"/>
      <c r="D46" s="82"/>
      <c r="E46" s="82"/>
      <c r="F46" s="82"/>
      <c r="G46" s="82"/>
    </row>
    <row r="47" spans="1:7" s="79" customFormat="1" ht="12" customHeight="1">
      <c r="A47" s="83" t="s">
        <v>87</v>
      </c>
      <c r="B47" s="84" t="s">
        <v>168</v>
      </c>
      <c r="C47" s="85"/>
      <c r="D47" s="85"/>
      <c r="E47" s="85"/>
      <c r="F47" s="85"/>
      <c r="G47" s="85"/>
    </row>
    <row r="48" spans="1:7" s="79" customFormat="1" ht="12" customHeight="1">
      <c r="A48" s="83" t="s">
        <v>89</v>
      </c>
      <c r="B48" s="84" t="s">
        <v>169</v>
      </c>
      <c r="C48" s="85"/>
      <c r="D48" s="85"/>
      <c r="E48" s="85"/>
      <c r="F48" s="85"/>
      <c r="G48" s="85"/>
    </row>
    <row r="49" spans="1:7" s="79" customFormat="1" ht="12" customHeight="1" thickBot="1">
      <c r="A49" s="86" t="s">
        <v>91</v>
      </c>
      <c r="B49" s="87" t="s">
        <v>170</v>
      </c>
      <c r="C49" s="89"/>
      <c r="D49" s="89"/>
      <c r="E49" s="89"/>
      <c r="F49" s="89"/>
      <c r="G49" s="89"/>
    </row>
    <row r="50" spans="1:7" s="79" customFormat="1" ht="12" customHeight="1" thickBot="1">
      <c r="A50" s="77" t="s">
        <v>41</v>
      </c>
      <c r="B50" s="88" t="s">
        <v>171</v>
      </c>
      <c r="C50" s="58">
        <f>SUM(C51:C53)</f>
        <v>0</v>
      </c>
      <c r="D50" s="58">
        <f>SUM(D51:D53)</f>
        <v>0</v>
      </c>
      <c r="E50" s="58">
        <f>SUM(E51:E53)</f>
        <v>0</v>
      </c>
      <c r="F50" s="58">
        <f>SUM(F51:F53)</f>
        <v>0</v>
      </c>
      <c r="G50" s="58">
        <f>SUM(G51:G53)</f>
        <v>0</v>
      </c>
    </row>
    <row r="51" spans="1:7" s="79" customFormat="1" ht="12" customHeight="1">
      <c r="A51" s="80" t="s">
        <v>94</v>
      </c>
      <c r="B51" s="81" t="s">
        <v>172</v>
      </c>
      <c r="C51" s="91"/>
      <c r="D51" s="91"/>
      <c r="E51" s="91"/>
      <c r="F51" s="91"/>
      <c r="G51" s="91"/>
    </row>
    <row r="52" spans="1:7" s="79" customFormat="1" ht="12" customHeight="1">
      <c r="A52" s="83" t="s">
        <v>96</v>
      </c>
      <c r="B52" s="84" t="s">
        <v>173</v>
      </c>
      <c r="C52" s="91"/>
      <c r="D52" s="91"/>
      <c r="E52" s="91"/>
      <c r="F52" s="91"/>
      <c r="G52" s="91"/>
    </row>
    <row r="53" spans="1:7" s="79" customFormat="1" ht="12" customHeight="1">
      <c r="A53" s="83" t="s">
        <v>98</v>
      </c>
      <c r="B53" s="84" t="s">
        <v>174</v>
      </c>
      <c r="C53" s="91"/>
      <c r="D53" s="91"/>
      <c r="E53" s="91"/>
      <c r="F53" s="91"/>
      <c r="G53" s="91"/>
    </row>
    <row r="54" spans="1:7" s="79" customFormat="1" ht="12" customHeight="1" thickBot="1">
      <c r="A54" s="86" t="s">
        <v>100</v>
      </c>
      <c r="B54" s="87" t="s">
        <v>175</v>
      </c>
      <c r="C54" s="91"/>
      <c r="D54" s="91"/>
      <c r="E54" s="91"/>
      <c r="F54" s="91"/>
      <c r="G54" s="91"/>
    </row>
    <row r="55" spans="1:7" s="79" customFormat="1" ht="12" customHeight="1" thickBot="1">
      <c r="A55" s="77" t="s">
        <v>43</v>
      </c>
      <c r="B55" s="78" t="s">
        <v>176</v>
      </c>
      <c r="C55" s="65">
        <f>+C5+C6+C13+C20+C27+C39+C45+C50</f>
        <v>84122000</v>
      </c>
      <c r="D55" s="65" t="e">
        <f>+D5+D6+D13+D20+D27+D39+D45+D50</f>
        <v>#REF!</v>
      </c>
      <c r="E55" s="65" t="e">
        <f>+E5+E6+E13+E20+E27+E39+E45+E50</f>
        <v>#REF!</v>
      </c>
      <c r="F55" s="65" t="e">
        <f>+F5+F6+F13+F20+F27+F39+F45+F50</f>
        <v>#REF!</v>
      </c>
      <c r="G55" s="65" t="e">
        <f>+G5+G6+G13+G20+G27+G39+G45+G50</f>
        <v>#REF!</v>
      </c>
    </row>
    <row r="56" spans="1:7" s="79" customFormat="1" ht="12" customHeight="1" thickBot="1">
      <c r="A56" s="94" t="s">
        <v>177</v>
      </c>
      <c r="B56" s="88" t="s">
        <v>178</v>
      </c>
      <c r="C56" s="58">
        <f>SUM(C57:C59)</f>
        <v>0</v>
      </c>
      <c r="D56" s="58">
        <f>SUM(D57:D59)</f>
        <v>0</v>
      </c>
      <c r="E56" s="58">
        <f>SUM(E57:E59)</f>
        <v>0</v>
      </c>
      <c r="F56" s="58">
        <f>SUM(F57:F59)</f>
        <v>0</v>
      </c>
      <c r="G56" s="58">
        <f>SUM(G57:G59)</f>
        <v>0</v>
      </c>
    </row>
    <row r="57" spans="1:7" s="79" customFormat="1" ht="12" customHeight="1">
      <c r="A57" s="80" t="s">
        <v>179</v>
      </c>
      <c r="B57" s="81" t="s">
        <v>180</v>
      </c>
      <c r="C57" s="91"/>
      <c r="D57" s="91"/>
      <c r="E57" s="91"/>
      <c r="F57" s="91"/>
      <c r="G57" s="91"/>
    </row>
    <row r="58" spans="1:7" s="79" customFormat="1" ht="12" customHeight="1">
      <c r="A58" s="83" t="s">
        <v>181</v>
      </c>
      <c r="B58" s="84" t="s">
        <v>182</v>
      </c>
      <c r="C58" s="91"/>
      <c r="D58" s="91"/>
      <c r="E58" s="91"/>
      <c r="F58" s="91"/>
      <c r="G58" s="91"/>
    </row>
    <row r="59" spans="1:7" s="79" customFormat="1" ht="12" customHeight="1" thickBot="1">
      <c r="A59" s="86" t="s">
        <v>183</v>
      </c>
      <c r="B59" s="95" t="s">
        <v>184</v>
      </c>
      <c r="C59" s="91"/>
      <c r="D59" s="91"/>
      <c r="E59" s="91"/>
      <c r="F59" s="91"/>
      <c r="G59" s="91"/>
    </row>
    <row r="60" spans="1:7" s="79" customFormat="1" ht="12" customHeight="1" thickBot="1">
      <c r="A60" s="94" t="s">
        <v>185</v>
      </c>
      <c r="B60" s="88" t="s">
        <v>186</v>
      </c>
      <c r="C60" s="58">
        <f>SUM(C61:C64)</f>
        <v>0</v>
      </c>
      <c r="D60" s="58">
        <f>SUM(D61:D64)</f>
        <v>0</v>
      </c>
      <c r="E60" s="58">
        <f>SUM(E61:E64)</f>
        <v>0</v>
      </c>
      <c r="F60" s="58">
        <f>SUM(F61:F64)</f>
        <v>0</v>
      </c>
      <c r="G60" s="58">
        <f>SUM(G61:G64)</f>
        <v>0</v>
      </c>
    </row>
    <row r="61" spans="1:7" s="79" customFormat="1" ht="12" customHeight="1">
      <c r="A61" s="80" t="s">
        <v>187</v>
      </c>
      <c r="B61" s="81" t="s">
        <v>188</v>
      </c>
      <c r="C61" s="91"/>
      <c r="D61" s="91"/>
      <c r="E61" s="91"/>
      <c r="F61" s="91"/>
      <c r="G61" s="91"/>
    </row>
    <row r="62" spans="1:7" s="79" customFormat="1" ht="12" customHeight="1">
      <c r="A62" s="83" t="s">
        <v>189</v>
      </c>
      <c r="B62" s="84" t="s">
        <v>190</v>
      </c>
      <c r="C62" s="91"/>
      <c r="D62" s="91"/>
      <c r="E62" s="91"/>
      <c r="F62" s="91"/>
      <c r="G62" s="91"/>
    </row>
    <row r="63" spans="1:7" s="79" customFormat="1" ht="12" customHeight="1">
      <c r="A63" s="83" t="s">
        <v>191</v>
      </c>
      <c r="B63" s="84" t="s">
        <v>192</v>
      </c>
      <c r="C63" s="91"/>
      <c r="D63" s="91"/>
      <c r="E63" s="91"/>
      <c r="F63" s="91"/>
      <c r="G63" s="91"/>
    </row>
    <row r="64" spans="1:7" s="79" customFormat="1" ht="12" customHeight="1" thickBot="1">
      <c r="A64" s="86" t="s">
        <v>193</v>
      </c>
      <c r="B64" s="87" t="s">
        <v>194</v>
      </c>
      <c r="C64" s="91"/>
      <c r="D64" s="91"/>
      <c r="E64" s="91"/>
      <c r="F64" s="91"/>
      <c r="G64" s="91"/>
    </row>
    <row r="65" spans="1:7" s="79" customFormat="1" ht="12" customHeight="1" thickBot="1">
      <c r="A65" s="94" t="s">
        <v>195</v>
      </c>
      <c r="B65" s="88" t="s">
        <v>196</v>
      </c>
      <c r="C65" s="58">
        <f>SUM(C66:C67)</f>
        <v>6491838</v>
      </c>
      <c r="D65" s="58">
        <f>SUM(D66:D67)</f>
        <v>0</v>
      </c>
      <c r="E65" s="58">
        <f>SUM(E66:E67)</f>
        <v>0</v>
      </c>
      <c r="F65" s="58">
        <f>SUM(F66:F67)</f>
        <v>0</v>
      </c>
      <c r="G65" s="58">
        <f>SUM(G66:G67)</f>
        <v>0</v>
      </c>
    </row>
    <row r="66" spans="1:7" s="79" customFormat="1" ht="12" customHeight="1">
      <c r="A66" s="80" t="s">
        <v>197</v>
      </c>
      <c r="B66" s="81" t="s">
        <v>198</v>
      </c>
      <c r="C66" s="91">
        <v>6491838</v>
      </c>
      <c r="D66" s="91"/>
      <c r="E66" s="91"/>
      <c r="F66" s="91"/>
      <c r="G66" s="91"/>
    </row>
    <row r="67" spans="1:7" s="79" customFormat="1" ht="12" customHeight="1" thickBot="1">
      <c r="A67" s="86" t="s">
        <v>199</v>
      </c>
      <c r="B67" s="87" t="s">
        <v>200</v>
      </c>
      <c r="C67" s="91"/>
      <c r="D67" s="91"/>
      <c r="E67" s="91"/>
      <c r="F67" s="91"/>
      <c r="G67" s="91"/>
    </row>
    <row r="68" spans="1:7" s="79" customFormat="1" ht="12" customHeight="1" thickBot="1">
      <c r="A68" s="94" t="s">
        <v>201</v>
      </c>
      <c r="B68" s="88" t="s">
        <v>202</v>
      </c>
      <c r="C68" s="58">
        <f>SUM(C69:C71)</f>
        <v>0</v>
      </c>
      <c r="D68" s="58">
        <f>SUM(D69:D71)</f>
        <v>0</v>
      </c>
      <c r="E68" s="58">
        <f>SUM(E69:E71)</f>
        <v>0</v>
      </c>
      <c r="F68" s="58">
        <f>SUM(F69:F71)</f>
        <v>0</v>
      </c>
      <c r="G68" s="58">
        <f>SUM(G69:G71)</f>
        <v>0</v>
      </c>
    </row>
    <row r="69" spans="1:7" s="79" customFormat="1" ht="12" hidden="1" customHeight="1">
      <c r="A69" s="80" t="s">
        <v>203</v>
      </c>
      <c r="B69" s="81" t="s">
        <v>204</v>
      </c>
      <c r="C69" s="91"/>
      <c r="D69" s="91"/>
      <c r="E69" s="91"/>
      <c r="F69" s="91"/>
      <c r="G69" s="91"/>
    </row>
    <row r="70" spans="1:7" s="79" customFormat="1" ht="12" hidden="1" customHeight="1">
      <c r="A70" s="83" t="s">
        <v>205</v>
      </c>
      <c r="B70" s="84" t="s">
        <v>206</v>
      </c>
      <c r="C70" s="91"/>
      <c r="D70" s="91"/>
      <c r="E70" s="91"/>
      <c r="F70" s="91"/>
      <c r="G70" s="91"/>
    </row>
    <row r="71" spans="1:7" s="79" customFormat="1" ht="12" hidden="1" customHeight="1" thickBot="1">
      <c r="A71" s="86" t="s">
        <v>207</v>
      </c>
      <c r="B71" s="87" t="s">
        <v>208</v>
      </c>
      <c r="C71" s="91"/>
      <c r="D71" s="91"/>
      <c r="E71" s="91"/>
      <c r="F71" s="91"/>
      <c r="G71" s="91"/>
    </row>
    <row r="72" spans="1:7" s="79" customFormat="1" ht="12" customHeight="1" thickBot="1">
      <c r="A72" s="94" t="s">
        <v>209</v>
      </c>
      <c r="B72" s="88" t="s">
        <v>210</v>
      </c>
      <c r="C72" s="58">
        <f>SUM(C73:C76)</f>
        <v>0</v>
      </c>
      <c r="D72" s="58">
        <f>SUM(D73:D76)</f>
        <v>0</v>
      </c>
      <c r="E72" s="58">
        <f>SUM(E73:E76)</f>
        <v>0</v>
      </c>
      <c r="F72" s="58">
        <f>SUM(F73:F76)</f>
        <v>0</v>
      </c>
      <c r="G72" s="58">
        <f>SUM(G73:G76)</f>
        <v>0</v>
      </c>
    </row>
    <row r="73" spans="1:7" s="79" customFormat="1" ht="12" hidden="1" customHeight="1">
      <c r="A73" s="96" t="s">
        <v>211</v>
      </c>
      <c r="B73" s="81" t="s">
        <v>212</v>
      </c>
      <c r="C73" s="91"/>
      <c r="D73" s="91"/>
      <c r="E73" s="91"/>
      <c r="F73" s="91"/>
      <c r="G73" s="91"/>
    </row>
    <row r="74" spans="1:7" s="79" customFormat="1" ht="12" hidden="1" customHeight="1">
      <c r="A74" s="97" t="s">
        <v>213</v>
      </c>
      <c r="B74" s="84" t="s">
        <v>214</v>
      </c>
      <c r="C74" s="91"/>
      <c r="D74" s="91"/>
      <c r="E74" s="91"/>
      <c r="F74" s="91"/>
      <c r="G74" s="91"/>
    </row>
    <row r="75" spans="1:7" s="79" customFormat="1" ht="12" hidden="1" customHeight="1">
      <c r="A75" s="97" t="s">
        <v>215</v>
      </c>
      <c r="B75" s="84" t="s">
        <v>216</v>
      </c>
      <c r="C75" s="91"/>
      <c r="D75" s="91"/>
      <c r="E75" s="91"/>
      <c r="F75" s="91"/>
      <c r="G75" s="91"/>
    </row>
    <row r="76" spans="1:7" s="79" customFormat="1" ht="12" hidden="1" customHeight="1" thickBot="1">
      <c r="A76" s="98" t="s">
        <v>217</v>
      </c>
      <c r="B76" s="87" t="s">
        <v>218</v>
      </c>
      <c r="C76" s="91"/>
      <c r="D76" s="91"/>
      <c r="E76" s="91"/>
      <c r="F76" s="91"/>
      <c r="G76" s="91"/>
    </row>
    <row r="77" spans="1:7" s="79" customFormat="1" ht="13.5" customHeight="1" thickBot="1">
      <c r="A77" s="94" t="s">
        <v>219</v>
      </c>
      <c r="B77" s="88" t="s">
        <v>220</v>
      </c>
      <c r="C77" s="99"/>
      <c r="D77" s="99"/>
      <c r="E77" s="99"/>
      <c r="F77" s="99"/>
      <c r="G77" s="99"/>
    </row>
    <row r="78" spans="1:7" s="79" customFormat="1" ht="15.75" customHeight="1" thickBot="1">
      <c r="A78" s="94" t="s">
        <v>221</v>
      </c>
      <c r="B78" s="100" t="s">
        <v>222</v>
      </c>
      <c r="C78" s="65">
        <f>+C56+C60+C65+C68+C72+C77</f>
        <v>6491838</v>
      </c>
      <c r="D78" s="65">
        <f>+D56+D60+D65+D68+D72+D77</f>
        <v>0</v>
      </c>
      <c r="E78" s="65">
        <f>+E56+E60+E65+E68+E72+E77</f>
        <v>0</v>
      </c>
      <c r="F78" s="65">
        <f>+F56+F60+F65+F68+F72+F77</f>
        <v>0</v>
      </c>
      <c r="G78" s="65">
        <f>+G56+G60+G65+G68+G72+G77</f>
        <v>0</v>
      </c>
    </row>
    <row r="79" spans="1:7" s="79" customFormat="1" ht="16.5" customHeight="1" thickBot="1">
      <c r="A79" s="101" t="s">
        <v>223</v>
      </c>
      <c r="B79" s="102" t="s">
        <v>224</v>
      </c>
      <c r="C79" s="65">
        <f>+C55+C78</f>
        <v>90613838</v>
      </c>
      <c r="D79" s="65" t="e">
        <f>+D55+D78</f>
        <v>#REF!</v>
      </c>
      <c r="E79" s="65" t="e">
        <f>+E55+E78</f>
        <v>#REF!</v>
      </c>
      <c r="F79" s="65" t="e">
        <f>+F55+F78</f>
        <v>#REF!</v>
      </c>
      <c r="G79" s="65" t="e">
        <f>+G55+G78</f>
        <v>#REF!</v>
      </c>
    </row>
    <row r="80" spans="1:7" s="79" customFormat="1">
      <c r="A80" s="130"/>
      <c r="B80" s="131"/>
      <c r="C80" s="132"/>
      <c r="D80" s="132"/>
      <c r="E80" s="132"/>
      <c r="F80" s="132"/>
      <c r="G80" s="132"/>
    </row>
    <row r="81" spans="1:7" ht="16.5" customHeight="1">
      <c r="A81" s="386" t="s">
        <v>225</v>
      </c>
      <c r="B81" s="386"/>
      <c r="C81" s="386"/>
      <c r="D81" s="210"/>
      <c r="E81" s="210"/>
      <c r="F81" s="210"/>
      <c r="G81" s="210"/>
    </row>
    <row r="82" spans="1:7" s="106" customFormat="1" ht="16.5" customHeight="1" thickBot="1">
      <c r="A82" s="387" t="s">
        <v>226</v>
      </c>
      <c r="B82" s="387"/>
      <c r="C82" s="69" t="s">
        <v>376</v>
      </c>
      <c r="D82" s="105" t="s">
        <v>109</v>
      </c>
      <c r="E82" s="105" t="s">
        <v>109</v>
      </c>
      <c r="F82" s="105" t="s">
        <v>109</v>
      </c>
      <c r="G82" s="105" t="s">
        <v>109</v>
      </c>
    </row>
    <row r="83" spans="1:7" ht="38.1" customHeight="1" thickBot="1">
      <c r="A83" s="70" t="s">
        <v>110</v>
      </c>
      <c r="B83" s="71" t="s">
        <v>227</v>
      </c>
      <c r="C83" s="286" t="s">
        <v>445</v>
      </c>
      <c r="D83" s="72" t="s">
        <v>345</v>
      </c>
      <c r="E83" s="72" t="s">
        <v>346</v>
      </c>
      <c r="F83" s="72" t="s">
        <v>347</v>
      </c>
      <c r="G83" s="72" t="s">
        <v>346</v>
      </c>
    </row>
    <row r="84" spans="1:7" s="76" customFormat="1" ht="12" customHeight="1" thickBot="1">
      <c r="A84" s="57">
        <v>1</v>
      </c>
      <c r="B84" s="107">
        <v>2</v>
      </c>
      <c r="C84" s="108">
        <v>3</v>
      </c>
      <c r="D84" s="108">
        <v>3</v>
      </c>
      <c r="E84" s="108">
        <v>3</v>
      </c>
      <c r="F84" s="108">
        <v>3</v>
      </c>
      <c r="G84" s="108">
        <v>3</v>
      </c>
    </row>
    <row r="85" spans="1:7" ht="12" customHeight="1" thickBot="1">
      <c r="A85" s="109" t="s">
        <v>4</v>
      </c>
      <c r="B85" s="110" t="s">
        <v>228</v>
      </c>
      <c r="C85" s="111">
        <f>SUM(C86:C90)</f>
        <v>88137838</v>
      </c>
      <c r="D85" s="111">
        <f>SUM(D86:D90)</f>
        <v>15361</v>
      </c>
      <c r="E85" s="111">
        <f>SUM(E86:E90)</f>
        <v>15361</v>
      </c>
      <c r="F85" s="111">
        <f>SUM(F86:F90)</f>
        <v>15361</v>
      </c>
      <c r="G85" s="111">
        <f>SUM(G86:G90)</f>
        <v>15361</v>
      </c>
    </row>
    <row r="86" spans="1:7" ht="12" customHeight="1">
      <c r="A86" s="112" t="s">
        <v>5</v>
      </c>
      <c r="B86" s="113" t="s">
        <v>55</v>
      </c>
      <c r="C86" s="114">
        <v>47882006</v>
      </c>
      <c r="D86" s="114">
        <v>9288</v>
      </c>
      <c r="E86" s="114">
        <v>9288</v>
      </c>
      <c r="F86" s="114">
        <v>9288</v>
      </c>
      <c r="G86" s="114">
        <v>9288</v>
      </c>
    </row>
    <row r="87" spans="1:7" ht="12" customHeight="1">
      <c r="A87" s="83" t="s">
        <v>6</v>
      </c>
      <c r="B87" s="19" t="s">
        <v>56</v>
      </c>
      <c r="C87" s="85">
        <v>8594851</v>
      </c>
      <c r="D87" s="85">
        <v>1990</v>
      </c>
      <c r="E87" s="85">
        <v>1990</v>
      </c>
      <c r="F87" s="85">
        <v>1990</v>
      </c>
      <c r="G87" s="85">
        <v>1990</v>
      </c>
    </row>
    <row r="88" spans="1:7" ht="12" customHeight="1">
      <c r="A88" s="83" t="s">
        <v>7</v>
      </c>
      <c r="B88" s="19" t="s">
        <v>57</v>
      </c>
      <c r="C88" s="89">
        <v>25238856</v>
      </c>
      <c r="D88" s="89">
        <v>4083</v>
      </c>
      <c r="E88" s="89">
        <v>4083</v>
      </c>
      <c r="F88" s="89">
        <v>4083</v>
      </c>
      <c r="G88" s="89">
        <v>4083</v>
      </c>
    </row>
    <row r="89" spans="1:7" ht="12" customHeight="1">
      <c r="A89" s="83" t="s">
        <v>8</v>
      </c>
      <c r="B89" s="115" t="s">
        <v>58</v>
      </c>
      <c r="C89" s="89">
        <v>0</v>
      </c>
      <c r="D89" s="89"/>
      <c r="E89" s="89"/>
      <c r="F89" s="89"/>
      <c r="G89" s="89"/>
    </row>
    <row r="90" spans="1:7" ht="12" customHeight="1" thickBot="1">
      <c r="A90" s="83" t="s">
        <v>229</v>
      </c>
      <c r="B90" s="116" t="s">
        <v>59</v>
      </c>
      <c r="C90" s="89">
        <v>6422125</v>
      </c>
      <c r="D90" s="89"/>
      <c r="E90" s="89"/>
      <c r="F90" s="89"/>
      <c r="G90" s="89"/>
    </row>
    <row r="91" spans="1:7" ht="12" customHeight="1" thickBot="1">
      <c r="A91" s="77" t="s">
        <v>10</v>
      </c>
      <c r="B91" s="118" t="s">
        <v>230</v>
      </c>
      <c r="C91" s="58">
        <f>+C92+C94+C96</f>
        <v>100000</v>
      </c>
      <c r="D91" s="58">
        <f>+D92+D94+D96</f>
        <v>43</v>
      </c>
      <c r="E91" s="58">
        <f>+E92+E94+E96</f>
        <v>43</v>
      </c>
      <c r="F91" s="58">
        <f>+F92+F94+F96</f>
        <v>43</v>
      </c>
      <c r="G91" s="58">
        <f>+G92+G94+G96</f>
        <v>43</v>
      </c>
    </row>
    <row r="92" spans="1:7" ht="12" customHeight="1">
      <c r="A92" s="80" t="s">
        <v>12</v>
      </c>
      <c r="B92" s="19" t="s">
        <v>61</v>
      </c>
      <c r="C92" s="82">
        <v>100000</v>
      </c>
      <c r="D92" s="82">
        <v>43</v>
      </c>
      <c r="E92" s="82">
        <v>43</v>
      </c>
      <c r="F92" s="82">
        <v>43</v>
      </c>
      <c r="G92" s="82">
        <v>43</v>
      </c>
    </row>
    <row r="93" spans="1:7" ht="12" customHeight="1">
      <c r="A93" s="80" t="s">
        <v>14</v>
      </c>
      <c r="B93" s="119" t="s">
        <v>231</v>
      </c>
      <c r="C93" s="82"/>
      <c r="D93" s="82"/>
      <c r="E93" s="82"/>
      <c r="F93" s="82"/>
      <c r="G93" s="82"/>
    </row>
    <row r="94" spans="1:7" ht="12" customHeight="1">
      <c r="A94" s="80" t="s">
        <v>16</v>
      </c>
      <c r="B94" s="119" t="s">
        <v>62</v>
      </c>
      <c r="C94" s="85"/>
      <c r="D94" s="85"/>
      <c r="E94" s="85"/>
      <c r="F94" s="85"/>
      <c r="G94" s="85"/>
    </row>
    <row r="95" spans="1:7" ht="12" customHeight="1">
      <c r="A95" s="80" t="s">
        <v>18</v>
      </c>
      <c r="B95" s="119" t="s">
        <v>232</v>
      </c>
      <c r="C95" s="61"/>
      <c r="D95" s="61"/>
      <c r="E95" s="61"/>
      <c r="F95" s="61"/>
      <c r="G95" s="61"/>
    </row>
    <row r="96" spans="1:7" ht="12" customHeight="1" thickBot="1">
      <c r="A96" s="80" t="s">
        <v>116</v>
      </c>
      <c r="B96" s="120" t="s">
        <v>233</v>
      </c>
      <c r="C96" s="61"/>
      <c r="D96" s="61"/>
      <c r="E96" s="61"/>
      <c r="F96" s="61"/>
      <c r="G96" s="61"/>
    </row>
    <row r="97" spans="1:7" ht="12" customHeight="1" thickBot="1">
      <c r="A97" s="77" t="s">
        <v>20</v>
      </c>
      <c r="B97" s="24" t="s">
        <v>234</v>
      </c>
      <c r="C97" s="58">
        <f>+C98+C99</f>
        <v>2376000</v>
      </c>
      <c r="D97" s="58">
        <f>+D98+D99</f>
        <v>0</v>
      </c>
      <c r="E97" s="58">
        <f>+E98+E99</f>
        <v>0</v>
      </c>
      <c r="F97" s="58">
        <f>+F98+F99</f>
        <v>0</v>
      </c>
      <c r="G97" s="58">
        <f>+G98+G99</f>
        <v>0</v>
      </c>
    </row>
    <row r="98" spans="1:7" ht="12" customHeight="1">
      <c r="A98" s="80" t="s">
        <v>121</v>
      </c>
      <c r="B98" s="22" t="s">
        <v>235</v>
      </c>
      <c r="C98" s="82">
        <v>76000</v>
      </c>
      <c r="D98" s="82"/>
      <c r="E98" s="82"/>
      <c r="F98" s="82"/>
      <c r="G98" s="82"/>
    </row>
    <row r="99" spans="1:7" ht="12" customHeight="1" thickBot="1">
      <c r="A99" s="86" t="s">
        <v>123</v>
      </c>
      <c r="B99" s="119" t="s">
        <v>236</v>
      </c>
      <c r="C99" s="89">
        <v>2300000</v>
      </c>
      <c r="D99" s="89"/>
      <c r="E99" s="89"/>
      <c r="F99" s="89"/>
      <c r="G99" s="89"/>
    </row>
    <row r="100" spans="1:7" ht="12" customHeight="1" thickBot="1">
      <c r="A100" s="77" t="s">
        <v>22</v>
      </c>
      <c r="B100" s="24" t="s">
        <v>103</v>
      </c>
      <c r="C100" s="58">
        <f>+C85+C91+C97</f>
        <v>90613838</v>
      </c>
      <c r="D100" s="58">
        <f>+D85+D91+D97</f>
        <v>15404</v>
      </c>
      <c r="E100" s="58">
        <f>+E85+E91+E97</f>
        <v>15404</v>
      </c>
      <c r="F100" s="58">
        <f>+F85+F91+F97</f>
        <v>15404</v>
      </c>
      <c r="G100" s="58">
        <f>+G85+G91+G97</f>
        <v>15404</v>
      </c>
    </row>
    <row r="101" spans="1:7" ht="12" customHeight="1" thickBot="1">
      <c r="A101" s="77" t="s">
        <v>29</v>
      </c>
      <c r="B101" s="24" t="s">
        <v>71</v>
      </c>
      <c r="C101" s="58">
        <f>+C102+C103+C104</f>
        <v>0</v>
      </c>
      <c r="D101" s="58">
        <f>+D102+D103+D104</f>
        <v>0</v>
      </c>
      <c r="E101" s="58">
        <f>+E102+E103+E104</f>
        <v>0</v>
      </c>
      <c r="F101" s="58">
        <f>+F102+F103+F104</f>
        <v>0</v>
      </c>
      <c r="G101" s="58">
        <f>+G102+G103+G104</f>
        <v>0</v>
      </c>
    </row>
    <row r="102" spans="1:7" ht="12" customHeight="1">
      <c r="A102" s="80" t="s">
        <v>31</v>
      </c>
      <c r="B102" s="22" t="s">
        <v>72</v>
      </c>
      <c r="C102" s="61"/>
      <c r="D102" s="61"/>
      <c r="E102" s="61"/>
      <c r="F102" s="61"/>
      <c r="G102" s="61"/>
    </row>
    <row r="103" spans="1:7" ht="12" customHeight="1">
      <c r="A103" s="80" t="s">
        <v>33</v>
      </c>
      <c r="B103" s="22" t="s">
        <v>73</v>
      </c>
      <c r="C103" s="61"/>
      <c r="D103" s="61"/>
      <c r="E103" s="61"/>
      <c r="F103" s="61"/>
      <c r="G103" s="61"/>
    </row>
    <row r="104" spans="1:7" ht="12" customHeight="1" thickBot="1">
      <c r="A104" s="117" t="s">
        <v>35</v>
      </c>
      <c r="B104" s="64" t="s">
        <v>74</v>
      </c>
      <c r="C104" s="61"/>
      <c r="D104" s="61"/>
      <c r="E104" s="61"/>
      <c r="F104" s="61"/>
      <c r="G104" s="61"/>
    </row>
    <row r="105" spans="1:7" ht="12" customHeight="1" thickBot="1">
      <c r="A105" s="77" t="s">
        <v>37</v>
      </c>
      <c r="B105" s="24" t="s">
        <v>75</v>
      </c>
      <c r="C105" s="58">
        <f>+C106+C107+C108+C109</f>
        <v>0</v>
      </c>
      <c r="D105" s="58">
        <f>+D106+D107+D108+D109</f>
        <v>0</v>
      </c>
      <c r="E105" s="58">
        <f>+E106+E107+E108+E109</f>
        <v>0</v>
      </c>
      <c r="F105" s="58">
        <f>+F106+F107+F108+F109</f>
        <v>0</v>
      </c>
      <c r="G105" s="58">
        <f>+G106+G107+G108+G109</f>
        <v>0</v>
      </c>
    </row>
    <row r="106" spans="1:7" ht="12" customHeight="1">
      <c r="A106" s="80" t="s">
        <v>76</v>
      </c>
      <c r="B106" s="22" t="s">
        <v>77</v>
      </c>
      <c r="C106" s="61"/>
      <c r="D106" s="61"/>
      <c r="E106" s="61"/>
      <c r="F106" s="61"/>
      <c r="G106" s="61"/>
    </row>
    <row r="107" spans="1:7" ht="12" customHeight="1">
      <c r="A107" s="80" t="s">
        <v>78</v>
      </c>
      <c r="B107" s="22" t="s">
        <v>79</v>
      </c>
      <c r="C107" s="61"/>
      <c r="D107" s="61"/>
      <c r="E107" s="61"/>
      <c r="F107" s="61"/>
      <c r="G107" s="61"/>
    </row>
    <row r="108" spans="1:7" ht="12" customHeight="1">
      <c r="A108" s="80" t="s">
        <v>80</v>
      </c>
      <c r="B108" s="22" t="s">
        <v>81</v>
      </c>
      <c r="C108" s="61"/>
      <c r="D108" s="61"/>
      <c r="E108" s="61"/>
      <c r="F108" s="61"/>
      <c r="G108" s="61"/>
    </row>
    <row r="109" spans="1:7" ht="12" customHeight="1" thickBot="1">
      <c r="A109" s="117" t="s">
        <v>82</v>
      </c>
      <c r="B109" s="64" t="s">
        <v>83</v>
      </c>
      <c r="C109" s="61"/>
      <c r="D109" s="61"/>
      <c r="E109" s="61"/>
      <c r="F109" s="61"/>
      <c r="G109" s="61"/>
    </row>
    <row r="110" spans="1:7" ht="12" customHeight="1" thickBot="1">
      <c r="A110" s="77" t="s">
        <v>39</v>
      </c>
      <c r="B110" s="24" t="s">
        <v>84</v>
      </c>
      <c r="C110" s="65">
        <f>+C111+C112+C114+C115+C113</f>
        <v>0</v>
      </c>
      <c r="D110" s="65">
        <f>+D111+D112+D114+D115+D113</f>
        <v>0</v>
      </c>
      <c r="E110" s="65">
        <f>+E111+E112+E114+E115+E113</f>
        <v>0</v>
      </c>
      <c r="F110" s="65">
        <f>+F111+F112+F114+F115+F113</f>
        <v>0</v>
      </c>
      <c r="G110" s="65">
        <f>+G111+G112+G114+G115+G113</f>
        <v>0</v>
      </c>
    </row>
    <row r="111" spans="1:7" ht="12" customHeight="1">
      <c r="A111" s="80" t="s">
        <v>85</v>
      </c>
      <c r="B111" s="22" t="s">
        <v>86</v>
      </c>
      <c r="C111" s="61"/>
      <c r="D111" s="61"/>
      <c r="E111" s="61"/>
      <c r="F111" s="61"/>
      <c r="G111" s="61"/>
    </row>
    <row r="112" spans="1:7" ht="12" customHeight="1">
      <c r="A112" s="80" t="s">
        <v>87</v>
      </c>
      <c r="B112" s="22" t="s">
        <v>88</v>
      </c>
      <c r="C112" s="61"/>
      <c r="D112" s="61"/>
      <c r="E112" s="61"/>
      <c r="F112" s="61"/>
      <c r="G112" s="61"/>
    </row>
    <row r="113" spans="1:13" ht="12" customHeight="1">
      <c r="A113" s="80" t="s">
        <v>89</v>
      </c>
      <c r="B113" s="22" t="s">
        <v>105</v>
      </c>
      <c r="C113" s="61"/>
      <c r="D113" s="61"/>
      <c r="E113" s="61"/>
      <c r="F113" s="61"/>
      <c r="G113" s="61"/>
    </row>
    <row r="114" spans="1:13" ht="12" customHeight="1">
      <c r="A114" s="80" t="s">
        <v>91</v>
      </c>
      <c r="B114" s="22" t="s">
        <v>90</v>
      </c>
      <c r="C114" s="61"/>
      <c r="D114" s="61"/>
      <c r="E114" s="61"/>
      <c r="F114" s="61"/>
      <c r="G114" s="61"/>
    </row>
    <row r="115" spans="1:13" ht="12" customHeight="1" thickBot="1">
      <c r="A115" s="117" t="s">
        <v>104</v>
      </c>
      <c r="B115" s="64" t="s">
        <v>92</v>
      </c>
      <c r="C115" s="61"/>
      <c r="D115" s="61"/>
      <c r="E115" s="61"/>
      <c r="F115" s="61"/>
      <c r="G115" s="61"/>
    </row>
    <row r="116" spans="1:13" ht="12" customHeight="1" thickBot="1">
      <c r="A116" s="77" t="s">
        <v>41</v>
      </c>
      <c r="B116" s="24" t="s">
        <v>93</v>
      </c>
      <c r="C116" s="121">
        <f>+C117+C118+C119+C120</f>
        <v>0</v>
      </c>
      <c r="D116" s="121">
        <f>+D117+D118+D119+D120</f>
        <v>0</v>
      </c>
      <c r="E116" s="121">
        <f>+E117+E118+E119+E120</f>
        <v>0</v>
      </c>
      <c r="F116" s="121">
        <f>+F117+F118+F119+F120</f>
        <v>0</v>
      </c>
      <c r="G116" s="121">
        <f>+G117+G118+G119+G120</f>
        <v>0</v>
      </c>
    </row>
    <row r="117" spans="1:13" ht="12" customHeight="1">
      <c r="A117" s="80" t="s">
        <v>94</v>
      </c>
      <c r="B117" s="22" t="s">
        <v>95</v>
      </c>
      <c r="C117" s="61"/>
      <c r="D117" s="61"/>
      <c r="E117" s="61"/>
      <c r="F117" s="61"/>
      <c r="G117" s="61"/>
    </row>
    <row r="118" spans="1:13" ht="12" customHeight="1">
      <c r="A118" s="80" t="s">
        <v>96</v>
      </c>
      <c r="B118" s="22" t="s">
        <v>97</v>
      </c>
      <c r="C118" s="61"/>
      <c r="D118" s="61"/>
      <c r="E118" s="61"/>
      <c r="F118" s="61"/>
      <c r="G118" s="61"/>
    </row>
    <row r="119" spans="1:13" ht="12" customHeight="1">
      <c r="A119" s="80" t="s">
        <v>98</v>
      </c>
      <c r="B119" s="22" t="s">
        <v>99</v>
      </c>
      <c r="C119" s="61"/>
      <c r="D119" s="61"/>
      <c r="E119" s="61"/>
      <c r="F119" s="61"/>
      <c r="G119" s="61"/>
    </row>
    <row r="120" spans="1:13" ht="12" customHeight="1" thickBot="1">
      <c r="A120" s="117" t="s">
        <v>100</v>
      </c>
      <c r="B120" s="64" t="s">
        <v>101</v>
      </c>
      <c r="C120" s="214"/>
      <c r="D120" s="61"/>
      <c r="E120" s="61"/>
      <c r="F120" s="61"/>
      <c r="G120" s="61"/>
    </row>
    <row r="121" spans="1:13" ht="12" customHeight="1" thickBot="1">
      <c r="A121" s="216" t="s">
        <v>43</v>
      </c>
      <c r="B121" s="24" t="s">
        <v>354</v>
      </c>
      <c r="C121" s="217"/>
      <c r="D121" s="213"/>
      <c r="E121" s="213"/>
      <c r="F121" s="213"/>
      <c r="G121" s="213"/>
    </row>
    <row r="122" spans="1:13" ht="15" customHeight="1" thickBot="1">
      <c r="A122" s="77" t="s">
        <v>51</v>
      </c>
      <c r="B122" s="24" t="s">
        <v>355</v>
      </c>
      <c r="C122" s="122">
        <f>+C101+C105+C110+C116</f>
        <v>0</v>
      </c>
      <c r="D122" s="122">
        <f>+D101+D105+D110+D116</f>
        <v>0</v>
      </c>
      <c r="E122" s="122">
        <f>+E101+E105+E110+E116</f>
        <v>0</v>
      </c>
      <c r="F122" s="122">
        <f>+F101+F105+F110+F116</f>
        <v>0</v>
      </c>
      <c r="G122" s="122">
        <f>+G101+G105+G110+G116</f>
        <v>0</v>
      </c>
      <c r="J122" s="123"/>
      <c r="K122" s="124"/>
      <c r="L122" s="124"/>
      <c r="M122" s="124"/>
    </row>
    <row r="123" spans="1:13" s="79" customFormat="1" ht="12.95" customHeight="1" thickBot="1">
      <c r="A123" s="125" t="s">
        <v>251</v>
      </c>
      <c r="B123" s="126" t="s">
        <v>356</v>
      </c>
      <c r="C123" s="122">
        <f>+C100+C122</f>
        <v>90613838</v>
      </c>
      <c r="D123" s="122">
        <f>+D100+D122</f>
        <v>15404</v>
      </c>
      <c r="E123" s="122">
        <f>+E100+E122</f>
        <v>15404</v>
      </c>
      <c r="F123" s="122">
        <f>+F100+F122</f>
        <v>15404</v>
      </c>
      <c r="G123" s="122">
        <f>+G100+G122</f>
        <v>15404</v>
      </c>
    </row>
    <row r="124" spans="1:13" ht="7.5" customHeight="1"/>
    <row r="125" spans="1:13">
      <c r="A125" s="388" t="s">
        <v>237</v>
      </c>
      <c r="B125" s="388"/>
      <c r="C125" s="388"/>
      <c r="D125" s="211"/>
      <c r="E125" s="211"/>
      <c r="F125" s="211"/>
      <c r="G125" s="211"/>
    </row>
    <row r="126" spans="1:13" ht="15" customHeight="1" thickBot="1">
      <c r="A126" s="385" t="s">
        <v>238</v>
      </c>
      <c r="B126" s="385"/>
      <c r="C126" s="285" t="s">
        <v>376</v>
      </c>
      <c r="D126" s="69" t="s">
        <v>109</v>
      </c>
      <c r="E126" s="69" t="s">
        <v>109</v>
      </c>
      <c r="F126" s="69" t="s">
        <v>109</v>
      </c>
      <c r="G126" s="69" t="s">
        <v>109</v>
      </c>
    </row>
    <row r="127" spans="1:13" ht="13.5" customHeight="1" thickBot="1">
      <c r="A127" s="77">
        <v>1</v>
      </c>
      <c r="B127" s="118" t="s">
        <v>239</v>
      </c>
      <c r="C127" s="58">
        <f>+C55-C100</f>
        <v>-6491838</v>
      </c>
      <c r="D127" s="58" t="e">
        <f>+D55-D100</f>
        <v>#REF!</v>
      </c>
      <c r="E127" s="58" t="e">
        <f>+E55-E100</f>
        <v>#REF!</v>
      </c>
      <c r="F127" s="58" t="e">
        <f>+F55-F100</f>
        <v>#REF!</v>
      </c>
      <c r="G127" s="58" t="e">
        <f>+G55-G100</f>
        <v>#REF!</v>
      </c>
      <c r="H127" s="129"/>
    </row>
    <row r="128" spans="1:13" ht="27.75" customHeight="1" thickBot="1">
      <c r="A128" s="77" t="s">
        <v>10</v>
      </c>
      <c r="B128" s="118" t="s">
        <v>240</v>
      </c>
      <c r="C128" s="58">
        <f>+C78-C122</f>
        <v>6491838</v>
      </c>
      <c r="D128" s="58">
        <f>+D78-D122</f>
        <v>0</v>
      </c>
      <c r="E128" s="58">
        <f>+E78-E122</f>
        <v>0</v>
      </c>
      <c r="F128" s="58">
        <f>+F78-F122</f>
        <v>0</v>
      </c>
      <c r="G128" s="58">
        <f>+G78-G122</f>
        <v>0</v>
      </c>
    </row>
  </sheetData>
  <mergeCells count="6">
    <mergeCell ref="A126:B126"/>
    <mergeCell ref="A1:C1"/>
    <mergeCell ref="A2:B2"/>
    <mergeCell ref="A81:C81"/>
    <mergeCell ref="A82:B82"/>
    <mergeCell ref="A125:C125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tToHeight="2" orientation="portrait" r:id="rId1"/>
  <headerFooter alignWithMargins="0">
    <oddHeader xml:space="preserve">&amp;C&amp;"Times New Roman CE,Félkövér"&amp;12VÖLGYSÉGI ÖNKORMÁNYZATOK TÁRSULÁSA
2020. ÉVI KÖLTSÉGVETÉS ÖNKÉNT VÁLLALT FELADATAINAK ÖSSZEVONT MÉRLEGE&amp;R&amp;"Times New Roman CE,Félkövér dőlt" 1.3.melléklet </oddHeader>
  </headerFooter>
  <rowBreaks count="1" manualBreakCount="1">
    <brk id="80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M128"/>
  <sheetViews>
    <sheetView topLeftCell="A7" zoomScale="120" zoomScaleNormal="120" zoomScaleSheetLayoutView="100" workbookViewId="0">
      <selection activeCell="C83" activeCellId="1" sqref="C3 C83"/>
    </sheetView>
  </sheetViews>
  <sheetFormatPr defaultRowHeight="15.75"/>
  <cols>
    <col min="1" max="1" width="8.140625" style="127" customWidth="1"/>
    <col min="2" max="2" width="78.5703125" style="127" customWidth="1"/>
    <col min="3" max="3" width="18.5703125" style="128" customWidth="1"/>
    <col min="4" max="7" width="18.5703125" style="128" hidden="1" customWidth="1"/>
    <col min="8" max="8" width="7.7109375" style="68" customWidth="1"/>
    <col min="9" max="16384" width="9.140625" style="68"/>
  </cols>
  <sheetData>
    <row r="1" spans="1:7" ht="15.95" customHeight="1">
      <c r="A1" s="386" t="s">
        <v>107</v>
      </c>
      <c r="B1" s="386"/>
      <c r="C1" s="386"/>
      <c r="D1" s="210"/>
      <c r="E1" s="210"/>
      <c r="F1" s="210"/>
      <c r="G1" s="210"/>
    </row>
    <row r="2" spans="1:7" ht="15.95" customHeight="1" thickBot="1">
      <c r="A2" s="385" t="s">
        <v>108</v>
      </c>
      <c r="B2" s="385"/>
      <c r="C2" s="69" t="s">
        <v>376</v>
      </c>
      <c r="D2" s="69" t="s">
        <v>109</v>
      </c>
      <c r="E2" s="69" t="s">
        <v>109</v>
      </c>
      <c r="F2" s="69" t="s">
        <v>109</v>
      </c>
      <c r="G2" s="69" t="s">
        <v>109</v>
      </c>
    </row>
    <row r="3" spans="1:7" ht="38.1" customHeight="1" thickBot="1">
      <c r="A3" s="70" t="s">
        <v>110</v>
      </c>
      <c r="B3" s="71" t="s">
        <v>111</v>
      </c>
      <c r="C3" s="286" t="s">
        <v>445</v>
      </c>
      <c r="D3" s="72" t="s">
        <v>345</v>
      </c>
      <c r="E3" s="72" t="s">
        <v>346</v>
      </c>
      <c r="F3" s="72" t="s">
        <v>347</v>
      </c>
      <c r="G3" s="72" t="s">
        <v>346</v>
      </c>
    </row>
    <row r="4" spans="1:7" s="76" customFormat="1" ht="12" customHeight="1" thickBot="1">
      <c r="A4" s="73">
        <v>1</v>
      </c>
      <c r="B4" s="74">
        <v>2</v>
      </c>
      <c r="C4" s="75">
        <v>3</v>
      </c>
      <c r="D4" s="75">
        <v>3</v>
      </c>
      <c r="E4" s="75">
        <v>3</v>
      </c>
      <c r="F4" s="75">
        <v>3</v>
      </c>
      <c r="G4" s="75">
        <v>3</v>
      </c>
    </row>
    <row r="5" spans="1:7" s="79" customFormat="1" ht="12" customHeight="1" thickBot="1">
      <c r="A5" s="77" t="s">
        <v>4</v>
      </c>
      <c r="B5" s="78" t="s">
        <v>357</v>
      </c>
      <c r="C5" s="58"/>
      <c r="D5" s="58" t="e">
        <f>+#REF!+#REF!+#REF!+#REF!+#REF!+#REF!</f>
        <v>#REF!</v>
      </c>
      <c r="E5" s="58" t="e">
        <f>+#REF!+#REF!+#REF!+#REF!+#REF!+#REF!</f>
        <v>#REF!</v>
      </c>
      <c r="F5" s="58" t="e">
        <f>+#REF!+#REF!+#REF!+#REF!+#REF!+#REF!</f>
        <v>#REF!</v>
      </c>
      <c r="G5" s="58" t="e">
        <f>+#REF!+#REF!+#REF!+#REF!+#REF!+#REF!</f>
        <v>#REF!</v>
      </c>
    </row>
    <row r="6" spans="1:7" s="79" customFormat="1" ht="12" customHeight="1" thickBot="1">
      <c r="A6" s="77" t="s">
        <v>10</v>
      </c>
      <c r="B6" s="88" t="s">
        <v>112</v>
      </c>
      <c r="C6" s="58">
        <f>+C7+C8+C9+C10+C11</f>
        <v>0</v>
      </c>
      <c r="D6" s="58">
        <f>+D7+D8+D9+D10+D11</f>
        <v>0</v>
      </c>
      <c r="E6" s="58">
        <f>+E7+E8+E9+E10+E11</f>
        <v>0</v>
      </c>
      <c r="F6" s="58">
        <f>+F7+F8+F9+F10+F11</f>
        <v>0</v>
      </c>
      <c r="G6" s="58">
        <f>+G7+G8+G9+G10+G11</f>
        <v>0</v>
      </c>
    </row>
    <row r="7" spans="1:7" s="79" customFormat="1" ht="12" customHeight="1">
      <c r="A7" s="80" t="s">
        <v>12</v>
      </c>
      <c r="B7" s="81" t="s">
        <v>13</v>
      </c>
      <c r="C7" s="82"/>
      <c r="D7" s="82"/>
      <c r="E7" s="82"/>
      <c r="F7" s="82"/>
      <c r="G7" s="82"/>
    </row>
    <row r="8" spans="1:7" s="79" customFormat="1" ht="12" customHeight="1">
      <c r="A8" s="83" t="s">
        <v>14</v>
      </c>
      <c r="B8" s="84" t="s">
        <v>113</v>
      </c>
      <c r="C8" s="85"/>
      <c r="D8" s="85"/>
      <c r="E8" s="85"/>
      <c r="F8" s="85"/>
      <c r="G8" s="85"/>
    </row>
    <row r="9" spans="1:7" s="79" customFormat="1" ht="12" customHeight="1">
      <c r="A9" s="83" t="s">
        <v>16</v>
      </c>
      <c r="B9" s="84" t="s">
        <v>114</v>
      </c>
      <c r="C9" s="85"/>
      <c r="D9" s="85"/>
      <c r="E9" s="85"/>
      <c r="F9" s="85"/>
      <c r="G9" s="85"/>
    </row>
    <row r="10" spans="1:7" s="79" customFormat="1" ht="12" customHeight="1">
      <c r="A10" s="83" t="s">
        <v>18</v>
      </c>
      <c r="B10" s="84" t="s">
        <v>115</v>
      </c>
      <c r="C10" s="85"/>
      <c r="D10" s="85"/>
      <c r="E10" s="85"/>
      <c r="F10" s="85"/>
      <c r="G10" s="85"/>
    </row>
    <row r="11" spans="1:7" s="79" customFormat="1" ht="12" customHeight="1">
      <c r="A11" s="83" t="s">
        <v>116</v>
      </c>
      <c r="B11" s="84" t="s">
        <v>117</v>
      </c>
      <c r="C11" s="85"/>
      <c r="D11" s="85"/>
      <c r="E11" s="85"/>
      <c r="F11" s="85"/>
      <c r="G11" s="85"/>
    </row>
    <row r="12" spans="1:7" s="79" customFormat="1" ht="12" customHeight="1" thickBot="1">
      <c r="A12" s="86" t="s">
        <v>118</v>
      </c>
      <c r="B12" s="87" t="s">
        <v>119</v>
      </c>
      <c r="C12" s="89"/>
      <c r="D12" s="89"/>
      <c r="E12" s="89"/>
      <c r="F12" s="89"/>
      <c r="G12" s="89"/>
    </row>
    <row r="13" spans="1:7" s="79" customFormat="1" ht="12" customHeight="1" thickBot="1">
      <c r="A13" s="77" t="s">
        <v>20</v>
      </c>
      <c r="B13" s="78" t="s">
        <v>120</v>
      </c>
      <c r="C13" s="58">
        <f>+C14+C15+C16+C17+C18</f>
        <v>0</v>
      </c>
      <c r="D13" s="58">
        <f>+D14+D15+D16+D17+D18</f>
        <v>0</v>
      </c>
      <c r="E13" s="58">
        <f>+E14+E15+E16+E17+E18</f>
        <v>0</v>
      </c>
      <c r="F13" s="58">
        <f>+F14+F15+F16+F17+F18</f>
        <v>0</v>
      </c>
      <c r="G13" s="58">
        <f>+G14+G15+G16+G17+G18</f>
        <v>0</v>
      </c>
    </row>
    <row r="14" spans="1:7" s="79" customFormat="1" ht="12" customHeight="1">
      <c r="A14" s="80" t="s">
        <v>121</v>
      </c>
      <c r="B14" s="81" t="s">
        <v>122</v>
      </c>
      <c r="C14" s="82"/>
      <c r="D14" s="82"/>
      <c r="E14" s="82"/>
      <c r="F14" s="82"/>
      <c r="G14" s="82"/>
    </row>
    <row r="15" spans="1:7" s="79" customFormat="1" ht="12" customHeight="1">
      <c r="A15" s="83" t="s">
        <v>123</v>
      </c>
      <c r="B15" s="84" t="s">
        <v>124</v>
      </c>
      <c r="C15" s="85"/>
      <c r="D15" s="85"/>
      <c r="E15" s="85"/>
      <c r="F15" s="85"/>
      <c r="G15" s="85"/>
    </row>
    <row r="16" spans="1:7" s="79" customFormat="1" ht="12" customHeight="1">
      <c r="A16" s="83" t="s">
        <v>125</v>
      </c>
      <c r="B16" s="84" t="s">
        <v>126</v>
      </c>
      <c r="C16" s="85"/>
      <c r="D16" s="85"/>
      <c r="E16" s="85"/>
      <c r="F16" s="85"/>
      <c r="G16" s="85"/>
    </row>
    <row r="17" spans="1:7" s="79" customFormat="1" ht="12" customHeight="1">
      <c r="A17" s="83" t="s">
        <v>127</v>
      </c>
      <c r="B17" s="84" t="s">
        <v>128</v>
      </c>
      <c r="C17" s="85"/>
      <c r="D17" s="85"/>
      <c r="E17" s="85"/>
      <c r="F17" s="85"/>
      <c r="G17" s="85"/>
    </row>
    <row r="18" spans="1:7" s="79" customFormat="1" ht="12" customHeight="1">
      <c r="A18" s="83" t="s">
        <v>129</v>
      </c>
      <c r="B18" s="84" t="s">
        <v>130</v>
      </c>
      <c r="C18" s="85"/>
      <c r="D18" s="85"/>
      <c r="E18" s="85"/>
      <c r="F18" s="85"/>
      <c r="G18" s="85"/>
    </row>
    <row r="19" spans="1:7" s="79" customFormat="1" ht="12" customHeight="1" thickBot="1">
      <c r="A19" s="86" t="s">
        <v>131</v>
      </c>
      <c r="B19" s="87" t="s">
        <v>132</v>
      </c>
      <c r="C19" s="89"/>
      <c r="D19" s="89"/>
      <c r="E19" s="89"/>
      <c r="F19" s="89"/>
      <c r="G19" s="89"/>
    </row>
    <row r="20" spans="1:7" s="79" customFormat="1" ht="12" customHeight="1" thickBot="1">
      <c r="A20" s="77" t="s">
        <v>133</v>
      </c>
      <c r="B20" s="78" t="s">
        <v>21</v>
      </c>
      <c r="C20" s="65">
        <f>+C21+C24+C25+C26</f>
        <v>0</v>
      </c>
      <c r="D20" s="65">
        <f>+D21+D24+D25+D26</f>
        <v>0</v>
      </c>
      <c r="E20" s="65">
        <f>+E21+E24+E25+E26</f>
        <v>0</v>
      </c>
      <c r="F20" s="65">
        <f>+F21+F24+F25+F26</f>
        <v>0</v>
      </c>
      <c r="G20" s="65">
        <f>+G21+G24+G25+G26</f>
        <v>0</v>
      </c>
    </row>
    <row r="21" spans="1:7" s="79" customFormat="1" ht="12" hidden="1" customHeight="1">
      <c r="A21" s="80" t="s">
        <v>24</v>
      </c>
      <c r="B21" s="81" t="s">
        <v>134</v>
      </c>
      <c r="C21" s="90">
        <f>+C22+C23</f>
        <v>0</v>
      </c>
      <c r="D21" s="90">
        <f>+D22+D23</f>
        <v>0</v>
      </c>
      <c r="E21" s="90">
        <f>+E22+E23</f>
        <v>0</v>
      </c>
      <c r="F21" s="90">
        <f>+F22+F23</f>
        <v>0</v>
      </c>
      <c r="G21" s="90">
        <f>+G22+G23</f>
        <v>0</v>
      </c>
    </row>
    <row r="22" spans="1:7" s="79" customFormat="1" ht="12" hidden="1" customHeight="1">
      <c r="A22" s="83" t="s">
        <v>135</v>
      </c>
      <c r="B22" s="84" t="s">
        <v>136</v>
      </c>
      <c r="C22" s="85"/>
      <c r="D22" s="85"/>
      <c r="E22" s="85"/>
      <c r="F22" s="85"/>
      <c r="G22" s="85"/>
    </row>
    <row r="23" spans="1:7" s="79" customFormat="1" ht="12" hidden="1" customHeight="1">
      <c r="A23" s="83" t="s">
        <v>137</v>
      </c>
      <c r="B23" s="84" t="s">
        <v>138</v>
      </c>
      <c r="C23" s="85"/>
      <c r="D23" s="85"/>
      <c r="E23" s="85"/>
      <c r="F23" s="85"/>
      <c r="G23" s="85"/>
    </row>
    <row r="24" spans="1:7" s="79" customFormat="1" ht="12" hidden="1" customHeight="1">
      <c r="A24" s="83" t="s">
        <v>25</v>
      </c>
      <c r="B24" s="84" t="s">
        <v>139</v>
      </c>
      <c r="C24" s="85"/>
      <c r="D24" s="85"/>
      <c r="E24" s="85"/>
      <c r="F24" s="85"/>
      <c r="G24" s="85"/>
    </row>
    <row r="25" spans="1:7" s="79" customFormat="1" ht="12" hidden="1" customHeight="1">
      <c r="A25" s="83" t="s">
        <v>27</v>
      </c>
      <c r="B25" s="84" t="s">
        <v>140</v>
      </c>
      <c r="C25" s="85"/>
      <c r="D25" s="85"/>
      <c r="E25" s="85"/>
      <c r="F25" s="85"/>
      <c r="G25" s="85"/>
    </row>
    <row r="26" spans="1:7" s="79" customFormat="1" ht="12" hidden="1" customHeight="1" thickBot="1">
      <c r="A26" s="86" t="s">
        <v>141</v>
      </c>
      <c r="B26" s="87" t="s">
        <v>142</v>
      </c>
      <c r="C26" s="89"/>
      <c r="D26" s="89"/>
      <c r="E26" s="89"/>
      <c r="F26" s="89"/>
      <c r="G26" s="89"/>
    </row>
    <row r="27" spans="1:7" s="79" customFormat="1" ht="12" customHeight="1" thickBot="1">
      <c r="A27" s="77" t="s">
        <v>29</v>
      </c>
      <c r="B27" s="78" t="s">
        <v>143</v>
      </c>
      <c r="C27" s="58">
        <f>SUM(C28:C38)</f>
        <v>0</v>
      </c>
      <c r="D27" s="58">
        <f>SUM(D28:D38)</f>
        <v>0</v>
      </c>
      <c r="E27" s="58">
        <f>SUM(E28:E38)</f>
        <v>0</v>
      </c>
      <c r="F27" s="58">
        <f>SUM(F28:F38)</f>
        <v>0</v>
      </c>
      <c r="G27" s="58">
        <f>SUM(G28:G38)</f>
        <v>0</v>
      </c>
    </row>
    <row r="28" spans="1:7" s="79" customFormat="1" ht="12" customHeight="1">
      <c r="A28" s="80" t="s">
        <v>31</v>
      </c>
      <c r="B28" s="81" t="s">
        <v>144</v>
      </c>
      <c r="C28" s="82"/>
      <c r="D28" s="82"/>
      <c r="E28" s="82"/>
      <c r="F28" s="82"/>
      <c r="G28" s="82"/>
    </row>
    <row r="29" spans="1:7" s="79" customFormat="1" ht="12" customHeight="1">
      <c r="A29" s="83" t="s">
        <v>33</v>
      </c>
      <c r="B29" s="84" t="s">
        <v>145</v>
      </c>
      <c r="C29" s="85"/>
      <c r="D29" s="85"/>
      <c r="E29" s="85"/>
      <c r="F29" s="85"/>
      <c r="G29" s="85"/>
    </row>
    <row r="30" spans="1:7" s="79" customFormat="1" ht="12" customHeight="1">
      <c r="A30" s="83" t="s">
        <v>35</v>
      </c>
      <c r="B30" s="84" t="s">
        <v>146</v>
      </c>
      <c r="C30" s="85"/>
      <c r="D30" s="85"/>
      <c r="E30" s="85"/>
      <c r="F30" s="85"/>
      <c r="G30" s="85"/>
    </row>
    <row r="31" spans="1:7" s="79" customFormat="1" ht="12" customHeight="1">
      <c r="A31" s="83" t="s">
        <v>147</v>
      </c>
      <c r="B31" s="84" t="s">
        <v>148</v>
      </c>
      <c r="C31" s="85"/>
      <c r="D31" s="85"/>
      <c r="E31" s="85"/>
      <c r="F31" s="85"/>
      <c r="G31" s="85"/>
    </row>
    <row r="32" spans="1:7" s="79" customFormat="1" ht="12" customHeight="1">
      <c r="A32" s="83" t="s">
        <v>149</v>
      </c>
      <c r="B32" s="84" t="s">
        <v>150</v>
      </c>
      <c r="C32" s="85"/>
      <c r="D32" s="85"/>
      <c r="E32" s="85"/>
      <c r="F32" s="85"/>
      <c r="G32" s="85"/>
    </row>
    <row r="33" spans="1:7" s="79" customFormat="1" ht="12" customHeight="1">
      <c r="A33" s="83" t="s">
        <v>151</v>
      </c>
      <c r="B33" s="84" t="s">
        <v>152</v>
      </c>
      <c r="C33" s="85"/>
      <c r="D33" s="85"/>
      <c r="E33" s="85"/>
      <c r="F33" s="85"/>
      <c r="G33" s="85"/>
    </row>
    <row r="34" spans="1:7" s="79" customFormat="1" ht="12" customHeight="1">
      <c r="A34" s="83" t="s">
        <v>153</v>
      </c>
      <c r="B34" s="84" t="s">
        <v>154</v>
      </c>
      <c r="C34" s="85"/>
      <c r="D34" s="85"/>
      <c r="E34" s="85"/>
      <c r="F34" s="85"/>
      <c r="G34" s="85"/>
    </row>
    <row r="35" spans="1:7" s="79" customFormat="1" ht="12" customHeight="1">
      <c r="A35" s="83" t="s">
        <v>155</v>
      </c>
      <c r="B35" s="84" t="s">
        <v>156</v>
      </c>
      <c r="C35" s="85"/>
      <c r="D35" s="85"/>
      <c r="E35" s="85"/>
      <c r="F35" s="85"/>
      <c r="G35" s="85"/>
    </row>
    <row r="36" spans="1:7" s="79" customFormat="1" ht="12" customHeight="1">
      <c r="A36" s="83" t="s">
        <v>157</v>
      </c>
      <c r="B36" s="84" t="s">
        <v>158</v>
      </c>
      <c r="C36" s="91"/>
      <c r="D36" s="91"/>
      <c r="E36" s="91"/>
      <c r="F36" s="91"/>
      <c r="G36" s="91"/>
    </row>
    <row r="37" spans="1:7" s="79" customFormat="1" ht="12" customHeight="1">
      <c r="A37" s="346" t="s">
        <v>159</v>
      </c>
      <c r="B37" s="347" t="s">
        <v>441</v>
      </c>
      <c r="C37" s="92"/>
      <c r="D37" s="92"/>
      <c r="E37" s="92"/>
      <c r="F37" s="92"/>
      <c r="G37" s="92"/>
    </row>
    <row r="38" spans="1:7" s="79" customFormat="1" ht="12" customHeight="1" thickBot="1">
      <c r="A38" s="346" t="s">
        <v>442</v>
      </c>
      <c r="B38" s="348" t="s">
        <v>160</v>
      </c>
      <c r="C38" s="92"/>
      <c r="D38" s="92"/>
      <c r="E38" s="92"/>
      <c r="F38" s="92"/>
      <c r="G38" s="92"/>
    </row>
    <row r="39" spans="1:7" s="79" customFormat="1" ht="12" customHeight="1" thickBot="1">
      <c r="A39" s="77" t="s">
        <v>37</v>
      </c>
      <c r="B39" s="78" t="s">
        <v>161</v>
      </c>
      <c r="C39" s="58">
        <f>SUM(C40:C44)</f>
        <v>0</v>
      </c>
      <c r="D39" s="58">
        <f>SUM(D40:D44)</f>
        <v>0</v>
      </c>
      <c r="E39" s="58">
        <f>SUM(E40:E44)</f>
        <v>0</v>
      </c>
      <c r="F39" s="58">
        <f>SUM(F40:F44)</f>
        <v>0</v>
      </c>
      <c r="G39" s="58">
        <f>SUM(G40:G44)</f>
        <v>0</v>
      </c>
    </row>
    <row r="40" spans="1:7" s="79" customFormat="1" ht="12" customHeight="1">
      <c r="A40" s="80" t="s">
        <v>76</v>
      </c>
      <c r="B40" s="81" t="s">
        <v>32</v>
      </c>
      <c r="C40" s="93"/>
      <c r="D40" s="93"/>
      <c r="E40" s="93"/>
      <c r="F40" s="93"/>
      <c r="G40" s="93"/>
    </row>
    <row r="41" spans="1:7" s="79" customFormat="1" ht="12" customHeight="1">
      <c r="A41" s="83" t="s">
        <v>78</v>
      </c>
      <c r="B41" s="84" t="s">
        <v>34</v>
      </c>
      <c r="C41" s="91"/>
      <c r="D41" s="91"/>
      <c r="E41" s="91"/>
      <c r="F41" s="91"/>
      <c r="G41" s="91"/>
    </row>
    <row r="42" spans="1:7" s="79" customFormat="1" ht="12" customHeight="1">
      <c r="A42" s="83" t="s">
        <v>80</v>
      </c>
      <c r="B42" s="84" t="s">
        <v>36</v>
      </c>
      <c r="C42" s="91"/>
      <c r="D42" s="91"/>
      <c r="E42" s="91"/>
      <c r="F42" s="91"/>
      <c r="G42" s="91"/>
    </row>
    <row r="43" spans="1:7" s="79" customFormat="1" ht="12" customHeight="1">
      <c r="A43" s="83" t="s">
        <v>82</v>
      </c>
      <c r="B43" s="84" t="s">
        <v>162</v>
      </c>
      <c r="C43" s="91"/>
      <c r="D43" s="91"/>
      <c r="E43" s="91"/>
      <c r="F43" s="91"/>
      <c r="G43" s="91"/>
    </row>
    <row r="44" spans="1:7" s="79" customFormat="1" ht="12" customHeight="1" thickBot="1">
      <c r="A44" s="86" t="s">
        <v>163</v>
      </c>
      <c r="B44" s="87" t="s">
        <v>164</v>
      </c>
      <c r="C44" s="92"/>
      <c r="D44" s="92"/>
      <c r="E44" s="92"/>
      <c r="F44" s="92"/>
      <c r="G44" s="92"/>
    </row>
    <row r="45" spans="1:7" s="79" customFormat="1" ht="12" customHeight="1" thickBot="1">
      <c r="A45" s="77" t="s">
        <v>165</v>
      </c>
      <c r="B45" s="78" t="s">
        <v>166</v>
      </c>
      <c r="C45" s="58">
        <f>SUM(C46:C48)</f>
        <v>0</v>
      </c>
      <c r="D45" s="58">
        <f>SUM(D46:D48)</f>
        <v>0</v>
      </c>
      <c r="E45" s="58">
        <f>SUM(E46:E48)</f>
        <v>0</v>
      </c>
      <c r="F45" s="58">
        <f>SUM(F46:F48)</f>
        <v>0</v>
      </c>
      <c r="G45" s="58">
        <f>SUM(G46:G48)</f>
        <v>0</v>
      </c>
    </row>
    <row r="46" spans="1:7" s="79" customFormat="1" ht="12" customHeight="1">
      <c r="A46" s="80" t="s">
        <v>85</v>
      </c>
      <c r="B46" s="81" t="s">
        <v>167</v>
      </c>
      <c r="C46" s="82"/>
      <c r="D46" s="82"/>
      <c r="E46" s="82"/>
      <c r="F46" s="82"/>
      <c r="G46" s="82"/>
    </row>
    <row r="47" spans="1:7" s="79" customFormat="1" ht="12" customHeight="1">
      <c r="A47" s="83" t="s">
        <v>87</v>
      </c>
      <c r="B47" s="84" t="s">
        <v>168</v>
      </c>
      <c r="C47" s="85"/>
      <c r="D47" s="85"/>
      <c r="E47" s="85"/>
      <c r="F47" s="85"/>
      <c r="G47" s="85"/>
    </row>
    <row r="48" spans="1:7" s="79" customFormat="1" ht="12" customHeight="1">
      <c r="A48" s="83" t="s">
        <v>89</v>
      </c>
      <c r="B48" s="84" t="s">
        <v>169</v>
      </c>
      <c r="C48" s="85"/>
      <c r="D48" s="85"/>
      <c r="E48" s="85"/>
      <c r="F48" s="85"/>
      <c r="G48" s="85"/>
    </row>
    <row r="49" spans="1:7" s="79" customFormat="1" ht="12" customHeight="1" thickBot="1">
      <c r="A49" s="86" t="s">
        <v>91</v>
      </c>
      <c r="B49" s="87" t="s">
        <v>170</v>
      </c>
      <c r="C49" s="89"/>
      <c r="D49" s="89"/>
      <c r="E49" s="89"/>
      <c r="F49" s="89"/>
      <c r="G49" s="89"/>
    </row>
    <row r="50" spans="1:7" s="79" customFormat="1" ht="12" customHeight="1" thickBot="1">
      <c r="A50" s="77" t="s">
        <v>41</v>
      </c>
      <c r="B50" s="88" t="s">
        <v>171</v>
      </c>
      <c r="C50" s="58">
        <f>SUM(C51:C53)</f>
        <v>0</v>
      </c>
      <c r="D50" s="58">
        <f>SUM(D51:D53)</f>
        <v>0</v>
      </c>
      <c r="E50" s="58">
        <f>SUM(E51:E53)</f>
        <v>0</v>
      </c>
      <c r="F50" s="58">
        <f>SUM(F51:F53)</f>
        <v>0</v>
      </c>
      <c r="G50" s="58">
        <f>SUM(G51:G53)</f>
        <v>0</v>
      </c>
    </row>
    <row r="51" spans="1:7" s="79" customFormat="1" ht="12" customHeight="1">
      <c r="A51" s="80" t="s">
        <v>94</v>
      </c>
      <c r="B51" s="81" t="s">
        <v>172</v>
      </c>
      <c r="C51" s="91"/>
      <c r="D51" s="91"/>
      <c r="E51" s="91"/>
      <c r="F51" s="91"/>
      <c r="G51" s="91"/>
    </row>
    <row r="52" spans="1:7" s="79" customFormat="1" ht="12" customHeight="1">
      <c r="A52" s="83" t="s">
        <v>96</v>
      </c>
      <c r="B52" s="84" t="s">
        <v>173</v>
      </c>
      <c r="C52" s="91"/>
      <c r="D52" s="91"/>
      <c r="E52" s="91"/>
      <c r="F52" s="91"/>
      <c r="G52" s="91"/>
    </row>
    <row r="53" spans="1:7" s="79" customFormat="1" ht="12" customHeight="1">
      <c r="A53" s="83" t="s">
        <v>98</v>
      </c>
      <c r="B53" s="84" t="s">
        <v>174</v>
      </c>
      <c r="C53" s="91"/>
      <c r="D53" s="91"/>
      <c r="E53" s="91"/>
      <c r="F53" s="91"/>
      <c r="G53" s="91"/>
    </row>
    <row r="54" spans="1:7" s="79" customFormat="1" ht="12" customHeight="1" thickBot="1">
      <c r="A54" s="86" t="s">
        <v>100</v>
      </c>
      <c r="B54" s="87" t="s">
        <v>175</v>
      </c>
      <c r="C54" s="91"/>
      <c r="D54" s="91"/>
      <c r="E54" s="91"/>
      <c r="F54" s="91"/>
      <c r="G54" s="91"/>
    </row>
    <row r="55" spans="1:7" s="79" customFormat="1" ht="12" customHeight="1" thickBot="1">
      <c r="A55" s="77" t="s">
        <v>43</v>
      </c>
      <c r="B55" s="78" t="s">
        <v>176</v>
      </c>
      <c r="C55" s="65">
        <f>+C5+C6+C13+C20+C27+C39+C45+C50</f>
        <v>0</v>
      </c>
      <c r="D55" s="65" t="e">
        <f>+D5+D6+D13+D20+D27+D39+D45+D50</f>
        <v>#REF!</v>
      </c>
      <c r="E55" s="65" t="e">
        <f>+E5+E6+E13+E20+E27+E39+E45+E50</f>
        <v>#REF!</v>
      </c>
      <c r="F55" s="65" t="e">
        <f>+F5+F6+F13+F20+F27+F39+F45+F50</f>
        <v>#REF!</v>
      </c>
      <c r="G55" s="65" t="e">
        <f>+G5+G6+G13+G20+G27+G39+G45+G50</f>
        <v>#REF!</v>
      </c>
    </row>
    <row r="56" spans="1:7" s="79" customFormat="1" ht="12" customHeight="1" thickBot="1">
      <c r="A56" s="94" t="s">
        <v>177</v>
      </c>
      <c r="B56" s="88" t="s">
        <v>178</v>
      </c>
      <c r="C56" s="58">
        <f>SUM(C57:C59)</f>
        <v>0</v>
      </c>
      <c r="D56" s="58">
        <f>SUM(D57:D59)</f>
        <v>0</v>
      </c>
      <c r="E56" s="58">
        <f>SUM(E57:E59)</f>
        <v>0</v>
      </c>
      <c r="F56" s="58">
        <f>SUM(F57:F59)</f>
        <v>0</v>
      </c>
      <c r="G56" s="58">
        <f>SUM(G57:G59)</f>
        <v>0</v>
      </c>
    </row>
    <row r="57" spans="1:7" s="79" customFormat="1" ht="12" customHeight="1">
      <c r="A57" s="80" t="s">
        <v>179</v>
      </c>
      <c r="B57" s="81" t="s">
        <v>180</v>
      </c>
      <c r="C57" s="91"/>
      <c r="D57" s="91"/>
      <c r="E57" s="91"/>
      <c r="F57" s="91"/>
      <c r="G57" s="91"/>
    </row>
    <row r="58" spans="1:7" s="79" customFormat="1" ht="12" customHeight="1">
      <c r="A58" s="83" t="s">
        <v>181</v>
      </c>
      <c r="B58" s="84" t="s">
        <v>182</v>
      </c>
      <c r="C58" s="91"/>
      <c r="D58" s="91"/>
      <c r="E58" s="91"/>
      <c r="F58" s="91"/>
      <c r="G58" s="91"/>
    </row>
    <row r="59" spans="1:7" s="79" customFormat="1" ht="12" customHeight="1" thickBot="1">
      <c r="A59" s="86" t="s">
        <v>183</v>
      </c>
      <c r="B59" s="95" t="s">
        <v>184</v>
      </c>
      <c r="C59" s="91"/>
      <c r="D59" s="91"/>
      <c r="E59" s="91"/>
      <c r="F59" s="91"/>
      <c r="G59" s="91"/>
    </row>
    <row r="60" spans="1:7" s="79" customFormat="1" ht="12" customHeight="1" thickBot="1">
      <c r="A60" s="94" t="s">
        <v>185</v>
      </c>
      <c r="B60" s="88" t="s">
        <v>186</v>
      </c>
      <c r="C60" s="58">
        <f>SUM(C61:C64)</f>
        <v>0</v>
      </c>
      <c r="D60" s="58">
        <f>SUM(D61:D64)</f>
        <v>0</v>
      </c>
      <c r="E60" s="58">
        <f>SUM(E61:E64)</f>
        <v>0</v>
      </c>
      <c r="F60" s="58">
        <f>SUM(F61:F64)</f>
        <v>0</v>
      </c>
      <c r="G60" s="58">
        <f>SUM(G61:G64)</f>
        <v>0</v>
      </c>
    </row>
    <row r="61" spans="1:7" s="79" customFormat="1" ht="12" customHeight="1">
      <c r="A61" s="80" t="s">
        <v>187</v>
      </c>
      <c r="B61" s="81" t="s">
        <v>188</v>
      </c>
      <c r="C61" s="91"/>
      <c r="D61" s="91"/>
      <c r="E61" s="91"/>
      <c r="F61" s="91"/>
      <c r="G61" s="91"/>
    </row>
    <row r="62" spans="1:7" s="79" customFormat="1" ht="12" customHeight="1">
      <c r="A62" s="83" t="s">
        <v>189</v>
      </c>
      <c r="B62" s="84" t="s">
        <v>190</v>
      </c>
      <c r="C62" s="91"/>
      <c r="D62" s="91"/>
      <c r="E62" s="91"/>
      <c r="F62" s="91"/>
      <c r="G62" s="91"/>
    </row>
    <row r="63" spans="1:7" s="79" customFormat="1" ht="12" customHeight="1">
      <c r="A63" s="83" t="s">
        <v>191</v>
      </c>
      <c r="B63" s="84" t="s">
        <v>192</v>
      </c>
      <c r="C63" s="91"/>
      <c r="D63" s="91"/>
      <c r="E63" s="91"/>
      <c r="F63" s="91"/>
      <c r="G63" s="91"/>
    </row>
    <row r="64" spans="1:7" s="79" customFormat="1" ht="12" customHeight="1" thickBot="1">
      <c r="A64" s="86" t="s">
        <v>193</v>
      </c>
      <c r="B64" s="87" t="s">
        <v>194</v>
      </c>
      <c r="C64" s="91"/>
      <c r="D64" s="91"/>
      <c r="E64" s="91"/>
      <c r="F64" s="91"/>
      <c r="G64" s="91"/>
    </row>
    <row r="65" spans="1:7" s="79" customFormat="1" ht="12" customHeight="1" thickBot="1">
      <c r="A65" s="94" t="s">
        <v>195</v>
      </c>
      <c r="B65" s="88" t="s">
        <v>196</v>
      </c>
      <c r="C65" s="58">
        <f>SUM(C66:C67)</f>
        <v>0</v>
      </c>
      <c r="D65" s="58">
        <f>SUM(D66:D67)</f>
        <v>0</v>
      </c>
      <c r="E65" s="58">
        <f>SUM(E66:E67)</f>
        <v>0</v>
      </c>
      <c r="F65" s="58">
        <f>SUM(F66:F67)</f>
        <v>0</v>
      </c>
      <c r="G65" s="58">
        <f>SUM(G66:G67)</f>
        <v>0</v>
      </c>
    </row>
    <row r="66" spans="1:7" s="79" customFormat="1" ht="12" customHeight="1">
      <c r="A66" s="80" t="s">
        <v>197</v>
      </c>
      <c r="B66" s="81" t="s">
        <v>198</v>
      </c>
      <c r="C66" s="91"/>
      <c r="D66" s="91"/>
      <c r="E66" s="91"/>
      <c r="F66" s="91"/>
      <c r="G66" s="91"/>
    </row>
    <row r="67" spans="1:7" s="79" customFormat="1" ht="12" customHeight="1" thickBot="1">
      <c r="A67" s="86" t="s">
        <v>199</v>
      </c>
      <c r="B67" s="87" t="s">
        <v>200</v>
      </c>
      <c r="C67" s="91"/>
      <c r="D67" s="91"/>
      <c r="E67" s="91"/>
      <c r="F67" s="91"/>
      <c r="G67" s="91"/>
    </row>
    <row r="68" spans="1:7" s="79" customFormat="1" ht="12" customHeight="1" thickBot="1">
      <c r="A68" s="94" t="s">
        <v>201</v>
      </c>
      <c r="B68" s="88" t="s">
        <v>202</v>
      </c>
      <c r="C68" s="58">
        <f>SUM(C69:C71)</f>
        <v>0</v>
      </c>
      <c r="D68" s="58">
        <f>SUM(D69:D71)</f>
        <v>0</v>
      </c>
      <c r="E68" s="58">
        <f>SUM(E69:E71)</f>
        <v>0</v>
      </c>
      <c r="F68" s="58">
        <f>SUM(F69:F71)</f>
        <v>0</v>
      </c>
      <c r="G68" s="58">
        <f>SUM(G69:G71)</f>
        <v>0</v>
      </c>
    </row>
    <row r="69" spans="1:7" s="79" customFormat="1" ht="12" hidden="1" customHeight="1">
      <c r="A69" s="80" t="s">
        <v>203</v>
      </c>
      <c r="B69" s="81" t="s">
        <v>204</v>
      </c>
      <c r="C69" s="91"/>
      <c r="D69" s="91"/>
      <c r="E69" s="91"/>
      <c r="F69" s="91"/>
      <c r="G69" s="91"/>
    </row>
    <row r="70" spans="1:7" s="79" customFormat="1" ht="12" hidden="1" customHeight="1">
      <c r="A70" s="83" t="s">
        <v>205</v>
      </c>
      <c r="B70" s="84" t="s">
        <v>206</v>
      </c>
      <c r="C70" s="91"/>
      <c r="D70" s="91"/>
      <c r="E70" s="91"/>
      <c r="F70" s="91"/>
      <c r="G70" s="91"/>
    </row>
    <row r="71" spans="1:7" s="79" customFormat="1" ht="12" hidden="1" customHeight="1" thickBot="1">
      <c r="A71" s="86" t="s">
        <v>207</v>
      </c>
      <c r="B71" s="87" t="s">
        <v>208</v>
      </c>
      <c r="C71" s="91"/>
      <c r="D71" s="91"/>
      <c r="E71" s="91"/>
      <c r="F71" s="91"/>
      <c r="G71" s="91"/>
    </row>
    <row r="72" spans="1:7" s="79" customFormat="1" ht="11.25" customHeight="1" thickBot="1">
      <c r="A72" s="94" t="s">
        <v>209</v>
      </c>
      <c r="B72" s="88" t="s">
        <v>210</v>
      </c>
      <c r="C72" s="58">
        <f>SUM(C73:C76)</f>
        <v>0</v>
      </c>
      <c r="D72" s="58">
        <f>SUM(D73:D76)</f>
        <v>0</v>
      </c>
      <c r="E72" s="58">
        <f>SUM(E73:E76)</f>
        <v>0</v>
      </c>
      <c r="F72" s="58">
        <f>SUM(F73:F76)</f>
        <v>0</v>
      </c>
      <c r="G72" s="58">
        <f>SUM(G73:G76)</f>
        <v>0</v>
      </c>
    </row>
    <row r="73" spans="1:7" s="79" customFormat="1" ht="12" hidden="1" customHeight="1">
      <c r="A73" s="96" t="s">
        <v>211</v>
      </c>
      <c r="B73" s="81" t="s">
        <v>212</v>
      </c>
      <c r="C73" s="91"/>
      <c r="D73" s="91"/>
      <c r="E73" s="91"/>
      <c r="F73" s="91"/>
      <c r="G73" s="91"/>
    </row>
    <row r="74" spans="1:7" s="79" customFormat="1" ht="12" hidden="1" customHeight="1">
      <c r="A74" s="97" t="s">
        <v>213</v>
      </c>
      <c r="B74" s="84" t="s">
        <v>214</v>
      </c>
      <c r="C74" s="91"/>
      <c r="D74" s="91"/>
      <c r="E74" s="91"/>
      <c r="F74" s="91"/>
      <c r="G74" s="91"/>
    </row>
    <row r="75" spans="1:7" s="79" customFormat="1" ht="12" hidden="1" customHeight="1">
      <c r="A75" s="97" t="s">
        <v>215</v>
      </c>
      <c r="B75" s="84" t="s">
        <v>216</v>
      </c>
      <c r="C75" s="91"/>
      <c r="D75" s="91"/>
      <c r="E75" s="91"/>
      <c r="F75" s="91"/>
      <c r="G75" s="91"/>
    </row>
    <row r="76" spans="1:7" s="79" customFormat="1" ht="12" hidden="1" customHeight="1" thickBot="1">
      <c r="A76" s="98" t="s">
        <v>217</v>
      </c>
      <c r="B76" s="87" t="s">
        <v>218</v>
      </c>
      <c r="C76" s="91"/>
      <c r="D76" s="91"/>
      <c r="E76" s="91"/>
      <c r="F76" s="91"/>
      <c r="G76" s="91"/>
    </row>
    <row r="77" spans="1:7" s="79" customFormat="1" ht="13.5" customHeight="1" thickBot="1">
      <c r="A77" s="94" t="s">
        <v>219</v>
      </c>
      <c r="B77" s="88" t="s">
        <v>220</v>
      </c>
      <c r="C77" s="99"/>
      <c r="D77" s="99"/>
      <c r="E77" s="99"/>
      <c r="F77" s="99"/>
      <c r="G77" s="99"/>
    </row>
    <row r="78" spans="1:7" s="79" customFormat="1" ht="15.75" customHeight="1" thickBot="1">
      <c r="A78" s="94" t="s">
        <v>221</v>
      </c>
      <c r="B78" s="100" t="s">
        <v>222</v>
      </c>
      <c r="C78" s="65">
        <f>+C56+C60+C65+C68+C72+C77</f>
        <v>0</v>
      </c>
      <c r="D78" s="65">
        <f>+D56+D60+D65+D68+D72+D77</f>
        <v>0</v>
      </c>
      <c r="E78" s="65">
        <f>+E56+E60+E65+E68+E72+E77</f>
        <v>0</v>
      </c>
      <c r="F78" s="65">
        <f>+F56+F60+F65+F68+F72+F77</f>
        <v>0</v>
      </c>
      <c r="G78" s="65">
        <f>+G56+G60+G65+G68+G72+G77</f>
        <v>0</v>
      </c>
    </row>
    <row r="79" spans="1:7" s="79" customFormat="1" ht="16.5" customHeight="1" thickBot="1">
      <c r="A79" s="101" t="s">
        <v>223</v>
      </c>
      <c r="B79" s="102" t="s">
        <v>224</v>
      </c>
      <c r="C79" s="65">
        <f>+C55+C78</f>
        <v>0</v>
      </c>
      <c r="D79" s="65" t="e">
        <f>+D55+D78</f>
        <v>#REF!</v>
      </c>
      <c r="E79" s="65" t="e">
        <f>+E55+E78</f>
        <v>#REF!</v>
      </c>
      <c r="F79" s="65" t="e">
        <f>+F55+F78</f>
        <v>#REF!</v>
      </c>
      <c r="G79" s="65" t="e">
        <f>+G55+G78</f>
        <v>#REF!</v>
      </c>
    </row>
    <row r="80" spans="1:7" s="79" customFormat="1">
      <c r="A80" s="130"/>
      <c r="B80" s="131"/>
      <c r="C80" s="132"/>
      <c r="D80" s="132"/>
      <c r="E80" s="132"/>
      <c r="F80" s="132"/>
      <c r="G80" s="132"/>
    </row>
    <row r="81" spans="1:7" ht="16.5" customHeight="1">
      <c r="A81" s="386" t="s">
        <v>225</v>
      </c>
      <c r="B81" s="386"/>
      <c r="C81" s="386"/>
      <c r="D81" s="210"/>
      <c r="E81" s="210"/>
      <c r="F81" s="210"/>
      <c r="G81" s="210"/>
    </row>
    <row r="82" spans="1:7" s="106" customFormat="1" ht="16.5" customHeight="1" thickBot="1">
      <c r="A82" s="387" t="s">
        <v>226</v>
      </c>
      <c r="B82" s="387"/>
      <c r="C82" s="285" t="s">
        <v>376</v>
      </c>
      <c r="D82" s="105" t="s">
        <v>109</v>
      </c>
      <c r="E82" s="105" t="s">
        <v>109</v>
      </c>
      <c r="F82" s="105" t="s">
        <v>109</v>
      </c>
      <c r="G82" s="105" t="s">
        <v>109</v>
      </c>
    </row>
    <row r="83" spans="1:7" ht="38.1" customHeight="1" thickBot="1">
      <c r="A83" s="70" t="s">
        <v>110</v>
      </c>
      <c r="B83" s="71" t="s">
        <v>227</v>
      </c>
      <c r="C83" s="286" t="s">
        <v>445</v>
      </c>
      <c r="D83" s="72" t="s">
        <v>345</v>
      </c>
      <c r="E83" s="72" t="s">
        <v>346</v>
      </c>
      <c r="F83" s="72" t="s">
        <v>347</v>
      </c>
      <c r="G83" s="72" t="s">
        <v>346</v>
      </c>
    </row>
    <row r="84" spans="1:7" s="76" customFormat="1" ht="12" customHeight="1" thickBot="1">
      <c r="A84" s="57">
        <v>1</v>
      </c>
      <c r="B84" s="107">
        <v>2</v>
      </c>
      <c r="C84" s="108">
        <v>3</v>
      </c>
      <c r="D84" s="108">
        <v>3</v>
      </c>
      <c r="E84" s="108">
        <v>3</v>
      </c>
      <c r="F84" s="108">
        <v>3</v>
      </c>
      <c r="G84" s="108">
        <v>3</v>
      </c>
    </row>
    <row r="85" spans="1:7" ht="12" customHeight="1" thickBot="1">
      <c r="A85" s="109" t="s">
        <v>4</v>
      </c>
      <c r="B85" s="110" t="s">
        <v>228</v>
      </c>
      <c r="C85" s="111">
        <f>SUM(C86:C90)</f>
        <v>0</v>
      </c>
      <c r="D85" s="111">
        <f>SUM(D86:D90)</f>
        <v>0</v>
      </c>
      <c r="E85" s="111">
        <f>SUM(E86:E90)</f>
        <v>0</v>
      </c>
      <c r="F85" s="111">
        <f>SUM(F86:F90)</f>
        <v>0</v>
      </c>
      <c r="G85" s="111">
        <f>SUM(G86:G90)</f>
        <v>0</v>
      </c>
    </row>
    <row r="86" spans="1:7" ht="12" customHeight="1">
      <c r="A86" s="112" t="s">
        <v>5</v>
      </c>
      <c r="B86" s="113" t="s">
        <v>55</v>
      </c>
      <c r="C86" s="114"/>
      <c r="D86" s="114"/>
      <c r="E86" s="114"/>
      <c r="F86" s="114"/>
      <c r="G86" s="114"/>
    </row>
    <row r="87" spans="1:7" ht="12" customHeight="1">
      <c r="A87" s="83" t="s">
        <v>6</v>
      </c>
      <c r="B87" s="19" t="s">
        <v>56</v>
      </c>
      <c r="C87" s="85"/>
      <c r="D87" s="85"/>
      <c r="E87" s="85"/>
      <c r="F87" s="85"/>
      <c r="G87" s="85"/>
    </row>
    <row r="88" spans="1:7" ht="12" customHeight="1">
      <c r="A88" s="83" t="s">
        <v>7</v>
      </c>
      <c r="B88" s="19" t="s">
        <v>57</v>
      </c>
      <c r="C88" s="89"/>
      <c r="D88" s="89"/>
      <c r="E88" s="89"/>
      <c r="F88" s="89"/>
      <c r="G88" s="89"/>
    </row>
    <row r="89" spans="1:7" ht="12" customHeight="1">
      <c r="A89" s="83" t="s">
        <v>8</v>
      </c>
      <c r="B89" s="115" t="s">
        <v>58</v>
      </c>
      <c r="C89" s="89"/>
      <c r="D89" s="89"/>
      <c r="E89" s="89"/>
      <c r="F89" s="89"/>
      <c r="G89" s="89"/>
    </row>
    <row r="90" spans="1:7" ht="12" customHeight="1" thickBot="1">
      <c r="A90" s="83" t="s">
        <v>229</v>
      </c>
      <c r="B90" s="116" t="s">
        <v>59</v>
      </c>
      <c r="C90" s="89"/>
      <c r="D90" s="89"/>
      <c r="E90" s="89"/>
      <c r="F90" s="89"/>
      <c r="G90" s="89"/>
    </row>
    <row r="91" spans="1:7" ht="12" customHeight="1" thickBot="1">
      <c r="A91" s="77" t="s">
        <v>10</v>
      </c>
      <c r="B91" s="118" t="s">
        <v>230</v>
      </c>
      <c r="C91" s="58">
        <f>+C92+C94+C96</f>
        <v>0</v>
      </c>
      <c r="D91" s="58">
        <f>+D92+D94+D96</f>
        <v>0</v>
      </c>
      <c r="E91" s="58">
        <f>+E92+E94+E96</f>
        <v>0</v>
      </c>
      <c r="F91" s="58">
        <f>+F92+F94+F96</f>
        <v>0</v>
      </c>
      <c r="G91" s="58">
        <f>+G92+G94+G96</f>
        <v>0</v>
      </c>
    </row>
    <row r="92" spans="1:7" ht="12" customHeight="1">
      <c r="A92" s="80" t="s">
        <v>12</v>
      </c>
      <c r="B92" s="19" t="s">
        <v>61</v>
      </c>
      <c r="C92" s="82"/>
      <c r="D92" s="82"/>
      <c r="E92" s="82"/>
      <c r="F92" s="82"/>
      <c r="G92" s="82"/>
    </row>
    <row r="93" spans="1:7" ht="12" customHeight="1">
      <c r="A93" s="80" t="s">
        <v>14</v>
      </c>
      <c r="B93" s="119" t="s">
        <v>231</v>
      </c>
      <c r="C93" s="82"/>
      <c r="D93" s="82"/>
      <c r="E93" s="82"/>
      <c r="F93" s="82"/>
      <c r="G93" s="82"/>
    </row>
    <row r="94" spans="1:7" ht="12" customHeight="1">
      <c r="A94" s="80" t="s">
        <v>16</v>
      </c>
      <c r="B94" s="119" t="s">
        <v>62</v>
      </c>
      <c r="C94" s="85"/>
      <c r="D94" s="85"/>
      <c r="E94" s="85"/>
      <c r="F94" s="85"/>
      <c r="G94" s="85"/>
    </row>
    <row r="95" spans="1:7" ht="12" customHeight="1">
      <c r="A95" s="80" t="s">
        <v>18</v>
      </c>
      <c r="B95" s="119" t="s">
        <v>232</v>
      </c>
      <c r="C95" s="61"/>
      <c r="D95" s="61"/>
      <c r="E95" s="61"/>
      <c r="F95" s="61"/>
      <c r="G95" s="61"/>
    </row>
    <row r="96" spans="1:7" ht="12" customHeight="1" thickBot="1">
      <c r="A96" s="80" t="s">
        <v>116</v>
      </c>
      <c r="B96" s="120" t="s">
        <v>233</v>
      </c>
      <c r="C96" s="61"/>
      <c r="D96" s="61"/>
      <c r="E96" s="61"/>
      <c r="F96" s="61"/>
      <c r="G96" s="61"/>
    </row>
    <row r="97" spans="1:7" ht="12" customHeight="1" thickBot="1">
      <c r="A97" s="77" t="s">
        <v>20</v>
      </c>
      <c r="B97" s="24" t="s">
        <v>234</v>
      </c>
      <c r="C97" s="58">
        <f>+C98+C99</f>
        <v>0</v>
      </c>
      <c r="D97" s="58">
        <f>+D98+D99</f>
        <v>0</v>
      </c>
      <c r="E97" s="58">
        <f>+E98+E99</f>
        <v>0</v>
      </c>
      <c r="F97" s="58">
        <f>+F98+F99</f>
        <v>0</v>
      </c>
      <c r="G97" s="58">
        <f>+G98+G99</f>
        <v>0</v>
      </c>
    </row>
    <row r="98" spans="1:7" ht="12" customHeight="1">
      <c r="A98" s="80" t="s">
        <v>121</v>
      </c>
      <c r="B98" s="22" t="s">
        <v>235</v>
      </c>
      <c r="C98" s="82"/>
      <c r="D98" s="82"/>
      <c r="E98" s="82"/>
      <c r="F98" s="82"/>
      <c r="G98" s="82"/>
    </row>
    <row r="99" spans="1:7" ht="12" customHeight="1" thickBot="1">
      <c r="A99" s="86" t="s">
        <v>123</v>
      </c>
      <c r="B99" s="119" t="s">
        <v>236</v>
      </c>
      <c r="C99" s="89"/>
      <c r="D99" s="89"/>
      <c r="E99" s="89"/>
      <c r="F99" s="89"/>
      <c r="G99" s="89"/>
    </row>
    <row r="100" spans="1:7" ht="12" customHeight="1" thickBot="1">
      <c r="A100" s="77" t="s">
        <v>22</v>
      </c>
      <c r="B100" s="24" t="s">
        <v>103</v>
      </c>
      <c r="C100" s="58">
        <f>+C85+C91+C97</f>
        <v>0</v>
      </c>
      <c r="D100" s="58">
        <f>+D85+D91+D97</f>
        <v>0</v>
      </c>
      <c r="E100" s="58">
        <f>+E85+E91+E97</f>
        <v>0</v>
      </c>
      <c r="F100" s="58">
        <f>+F85+F91+F97</f>
        <v>0</v>
      </c>
      <c r="G100" s="58">
        <f>+G85+G91+G97</f>
        <v>0</v>
      </c>
    </row>
    <row r="101" spans="1:7" ht="12" customHeight="1" thickBot="1">
      <c r="A101" s="77" t="s">
        <v>29</v>
      </c>
      <c r="B101" s="24" t="s">
        <v>71</v>
      </c>
      <c r="C101" s="58">
        <f>+C102+C103+C104</f>
        <v>0</v>
      </c>
      <c r="D101" s="58">
        <f>+D102+D103+D104</f>
        <v>0</v>
      </c>
      <c r="E101" s="58">
        <f>+E102+E103+E104</f>
        <v>0</v>
      </c>
      <c r="F101" s="58">
        <f>+F102+F103+F104</f>
        <v>0</v>
      </c>
      <c r="G101" s="58">
        <f>+G102+G103+G104</f>
        <v>0</v>
      </c>
    </row>
    <row r="102" spans="1:7" ht="12" customHeight="1">
      <c r="A102" s="80" t="s">
        <v>31</v>
      </c>
      <c r="B102" s="22" t="s">
        <v>72</v>
      </c>
      <c r="C102" s="61"/>
      <c r="D102" s="61"/>
      <c r="E102" s="61"/>
      <c r="F102" s="61"/>
      <c r="G102" s="61"/>
    </row>
    <row r="103" spans="1:7" ht="12" customHeight="1">
      <c r="A103" s="80" t="s">
        <v>33</v>
      </c>
      <c r="B103" s="22" t="s">
        <v>73</v>
      </c>
      <c r="C103" s="61"/>
      <c r="D103" s="61"/>
      <c r="E103" s="61"/>
      <c r="F103" s="61"/>
      <c r="G103" s="61"/>
    </row>
    <row r="104" spans="1:7" ht="12" customHeight="1" thickBot="1">
      <c r="A104" s="117" t="s">
        <v>35</v>
      </c>
      <c r="B104" s="64" t="s">
        <v>74</v>
      </c>
      <c r="C104" s="61"/>
      <c r="D104" s="61"/>
      <c r="E104" s="61"/>
      <c r="F104" s="61"/>
      <c r="G104" s="61"/>
    </row>
    <row r="105" spans="1:7" ht="12" customHeight="1" thickBot="1">
      <c r="A105" s="77" t="s">
        <v>37</v>
      </c>
      <c r="B105" s="24" t="s">
        <v>75</v>
      </c>
      <c r="C105" s="58">
        <f>+C106+C107+C108+C109</f>
        <v>0</v>
      </c>
      <c r="D105" s="58">
        <f>+D106+D107+D108+D109</f>
        <v>0</v>
      </c>
      <c r="E105" s="58">
        <f>+E106+E107+E108+E109</f>
        <v>0</v>
      </c>
      <c r="F105" s="58">
        <f>+F106+F107+F108+F109</f>
        <v>0</v>
      </c>
      <c r="G105" s="58">
        <f>+G106+G107+G108+G109</f>
        <v>0</v>
      </c>
    </row>
    <row r="106" spans="1:7" ht="12" customHeight="1">
      <c r="A106" s="80" t="s">
        <v>76</v>
      </c>
      <c r="B106" s="22" t="s">
        <v>77</v>
      </c>
      <c r="C106" s="61"/>
      <c r="D106" s="61"/>
      <c r="E106" s="61"/>
      <c r="F106" s="61"/>
      <c r="G106" s="61"/>
    </row>
    <row r="107" spans="1:7" ht="12" customHeight="1">
      <c r="A107" s="80" t="s">
        <v>78</v>
      </c>
      <c r="B107" s="22" t="s">
        <v>79</v>
      </c>
      <c r="C107" s="61"/>
      <c r="D107" s="61"/>
      <c r="E107" s="61"/>
      <c r="F107" s="61"/>
      <c r="G107" s="61"/>
    </row>
    <row r="108" spans="1:7" ht="12" customHeight="1">
      <c r="A108" s="80" t="s">
        <v>80</v>
      </c>
      <c r="B108" s="22" t="s">
        <v>81</v>
      </c>
      <c r="C108" s="61"/>
      <c r="D108" s="61"/>
      <c r="E108" s="61"/>
      <c r="F108" s="61"/>
      <c r="G108" s="61"/>
    </row>
    <row r="109" spans="1:7" ht="12" customHeight="1" thickBot="1">
      <c r="A109" s="117" t="s">
        <v>82</v>
      </c>
      <c r="B109" s="64" t="s">
        <v>83</v>
      </c>
      <c r="C109" s="61"/>
      <c r="D109" s="61"/>
      <c r="E109" s="61"/>
      <c r="F109" s="61"/>
      <c r="G109" s="61"/>
    </row>
    <row r="110" spans="1:7" ht="12" customHeight="1" thickBot="1">
      <c r="A110" s="77" t="s">
        <v>39</v>
      </c>
      <c r="B110" s="24" t="s">
        <v>84</v>
      </c>
      <c r="C110" s="65">
        <f>+C111+C112+C114+C115</f>
        <v>0</v>
      </c>
      <c r="D110" s="65">
        <f>+D111+D112+D114+D115</f>
        <v>0</v>
      </c>
      <c r="E110" s="65">
        <f>+E111+E112+E114+E115</f>
        <v>0</v>
      </c>
      <c r="F110" s="65">
        <f>+F111+F112+F114+F115</f>
        <v>0</v>
      </c>
      <c r="G110" s="65">
        <f>+G111+G112+G114+G115</f>
        <v>0</v>
      </c>
    </row>
    <row r="111" spans="1:7" ht="12" customHeight="1">
      <c r="A111" s="80" t="s">
        <v>85</v>
      </c>
      <c r="B111" s="22" t="s">
        <v>86</v>
      </c>
      <c r="C111" s="61"/>
      <c r="D111" s="61"/>
      <c r="E111" s="61"/>
      <c r="F111" s="61"/>
      <c r="G111" s="61"/>
    </row>
    <row r="112" spans="1:7" ht="12" customHeight="1">
      <c r="A112" s="80" t="s">
        <v>87</v>
      </c>
      <c r="B112" s="22" t="s">
        <v>88</v>
      </c>
      <c r="C112" s="61"/>
      <c r="D112" s="61"/>
      <c r="E112" s="61"/>
      <c r="F112" s="61"/>
      <c r="G112" s="61"/>
    </row>
    <row r="113" spans="1:13" ht="12" customHeight="1">
      <c r="A113" s="80" t="s">
        <v>89</v>
      </c>
      <c r="B113" s="22" t="s">
        <v>105</v>
      </c>
      <c r="C113" s="61"/>
      <c r="D113" s="61"/>
      <c r="E113" s="61"/>
      <c r="F113" s="61"/>
      <c r="G113" s="61"/>
    </row>
    <row r="114" spans="1:13" ht="12" customHeight="1">
      <c r="A114" s="80" t="s">
        <v>91</v>
      </c>
      <c r="B114" s="22" t="s">
        <v>90</v>
      </c>
      <c r="C114" s="61"/>
      <c r="D114" s="61"/>
      <c r="E114" s="61"/>
      <c r="F114" s="61"/>
      <c r="G114" s="61"/>
    </row>
    <row r="115" spans="1:13" ht="12" customHeight="1" thickBot="1">
      <c r="A115" s="117" t="s">
        <v>104</v>
      </c>
      <c r="B115" s="64" t="s">
        <v>92</v>
      </c>
      <c r="C115" s="61"/>
      <c r="D115" s="61"/>
      <c r="E115" s="61"/>
      <c r="F115" s="61"/>
      <c r="G115" s="61"/>
    </row>
    <row r="116" spans="1:13" ht="12" customHeight="1" thickBot="1">
      <c r="A116" s="77" t="s">
        <v>41</v>
      </c>
      <c r="B116" s="24" t="s">
        <v>93</v>
      </c>
      <c r="C116" s="121">
        <f>+C117+C118+C119+C120</f>
        <v>0</v>
      </c>
      <c r="D116" s="121">
        <f>+D117+D118+D119+D120</f>
        <v>0</v>
      </c>
      <c r="E116" s="121">
        <f>+E117+E118+E119+E120</f>
        <v>0</v>
      </c>
      <c r="F116" s="121">
        <f>+F117+F118+F119+F120</f>
        <v>0</v>
      </c>
      <c r="G116" s="121">
        <f>+G117+G118+G119+G120</f>
        <v>0</v>
      </c>
    </row>
    <row r="117" spans="1:13" ht="12" customHeight="1">
      <c r="A117" s="80" t="s">
        <v>94</v>
      </c>
      <c r="B117" s="22" t="s">
        <v>95</v>
      </c>
      <c r="C117" s="61"/>
      <c r="D117" s="61"/>
      <c r="E117" s="61"/>
      <c r="F117" s="61"/>
      <c r="G117" s="61"/>
    </row>
    <row r="118" spans="1:13" ht="12" customHeight="1">
      <c r="A118" s="80" t="s">
        <v>96</v>
      </c>
      <c r="B118" s="22" t="s">
        <v>97</v>
      </c>
      <c r="C118" s="61"/>
      <c r="D118" s="61"/>
      <c r="E118" s="61"/>
      <c r="F118" s="61"/>
      <c r="G118" s="61"/>
    </row>
    <row r="119" spans="1:13" ht="12" customHeight="1">
      <c r="A119" s="80" t="s">
        <v>98</v>
      </c>
      <c r="B119" s="22" t="s">
        <v>99</v>
      </c>
      <c r="C119" s="61"/>
      <c r="D119" s="61"/>
      <c r="E119" s="61"/>
      <c r="F119" s="61"/>
      <c r="G119" s="61"/>
    </row>
    <row r="120" spans="1:13" ht="12" customHeight="1" thickBot="1">
      <c r="A120" s="117" t="s">
        <v>100</v>
      </c>
      <c r="B120" s="64" t="s">
        <v>101</v>
      </c>
      <c r="C120" s="214"/>
      <c r="D120" s="61"/>
      <c r="E120" s="61"/>
      <c r="F120" s="61"/>
      <c r="G120" s="61"/>
    </row>
    <row r="121" spans="1:13" ht="12" customHeight="1" thickBot="1">
      <c r="A121" s="216" t="s">
        <v>43</v>
      </c>
      <c r="B121" s="24" t="s">
        <v>354</v>
      </c>
      <c r="C121" s="215"/>
      <c r="D121" s="213"/>
      <c r="E121" s="213"/>
      <c r="F121" s="213"/>
      <c r="G121" s="213"/>
    </row>
    <row r="122" spans="1:13" ht="15" customHeight="1" thickBot="1">
      <c r="A122" s="77" t="s">
        <v>51</v>
      </c>
      <c r="B122" s="24" t="s">
        <v>355</v>
      </c>
      <c r="C122" s="122">
        <f>+C101+C105+C110+C116</f>
        <v>0</v>
      </c>
      <c r="D122" s="122">
        <f>+D101+D105+D110+D116</f>
        <v>0</v>
      </c>
      <c r="E122" s="122">
        <f>+E101+E105+E110+E116</f>
        <v>0</v>
      </c>
      <c r="F122" s="122">
        <f>+F101+F105+F110+F116</f>
        <v>0</v>
      </c>
      <c r="G122" s="122">
        <f>+G101+G105+G110+G116</f>
        <v>0</v>
      </c>
      <c r="J122" s="123"/>
      <c r="K122" s="124"/>
      <c r="L122" s="124"/>
      <c r="M122" s="124"/>
    </row>
    <row r="123" spans="1:13" s="79" customFormat="1" ht="12.95" customHeight="1" thickBot="1">
      <c r="A123" s="125" t="s">
        <v>251</v>
      </c>
      <c r="B123" s="126" t="s">
        <v>356</v>
      </c>
      <c r="C123" s="122">
        <f>+C100+C122</f>
        <v>0</v>
      </c>
      <c r="D123" s="122">
        <f>+D100+D122</f>
        <v>0</v>
      </c>
      <c r="E123" s="122">
        <f>+E100+E122</f>
        <v>0</v>
      </c>
      <c r="F123" s="122">
        <f>+F100+F122</f>
        <v>0</v>
      </c>
      <c r="G123" s="122">
        <f>+G100+G122</f>
        <v>0</v>
      </c>
    </row>
    <row r="124" spans="1:13" ht="7.5" customHeight="1"/>
    <row r="125" spans="1:13">
      <c r="A125" s="388" t="s">
        <v>237</v>
      </c>
      <c r="B125" s="388"/>
      <c r="C125" s="388"/>
      <c r="D125" s="211"/>
      <c r="E125" s="211"/>
      <c r="F125" s="211"/>
      <c r="G125" s="211"/>
    </row>
    <row r="126" spans="1:13" ht="15" customHeight="1" thickBot="1">
      <c r="A126" s="385" t="s">
        <v>238</v>
      </c>
      <c r="B126" s="385"/>
      <c r="C126" s="69" t="s">
        <v>109</v>
      </c>
      <c r="D126" s="69" t="s">
        <v>109</v>
      </c>
      <c r="E126" s="69" t="s">
        <v>109</v>
      </c>
      <c r="F126" s="69" t="s">
        <v>109</v>
      </c>
      <c r="G126" s="69" t="s">
        <v>109</v>
      </c>
    </row>
    <row r="127" spans="1:13" ht="13.5" customHeight="1" thickBot="1">
      <c r="A127" s="77">
        <v>1</v>
      </c>
      <c r="B127" s="118" t="s">
        <v>239</v>
      </c>
      <c r="C127" s="58">
        <f>+C55-C100</f>
        <v>0</v>
      </c>
      <c r="D127" s="58" t="e">
        <f>+D55-D100</f>
        <v>#REF!</v>
      </c>
      <c r="E127" s="58" t="e">
        <f>+E55-E100</f>
        <v>#REF!</v>
      </c>
      <c r="F127" s="58" t="e">
        <f>+F55-F100</f>
        <v>#REF!</v>
      </c>
      <c r="G127" s="58" t="e">
        <f>+G55-G100</f>
        <v>#REF!</v>
      </c>
      <c r="H127" s="129"/>
    </row>
    <row r="128" spans="1:13" ht="27.75" customHeight="1" thickBot="1">
      <c r="A128" s="77" t="s">
        <v>10</v>
      </c>
      <c r="B128" s="118" t="s">
        <v>240</v>
      </c>
      <c r="C128" s="58">
        <f>+C78-C122</f>
        <v>0</v>
      </c>
      <c r="D128" s="58">
        <f>+D78-D122</f>
        <v>0</v>
      </c>
      <c r="E128" s="58">
        <f>+E78-E122</f>
        <v>0</v>
      </c>
      <c r="F128" s="58">
        <f>+F78-F122</f>
        <v>0</v>
      </c>
      <c r="G128" s="58">
        <f>+G78-G122</f>
        <v>0</v>
      </c>
    </row>
  </sheetData>
  <mergeCells count="6">
    <mergeCell ref="A126:B126"/>
    <mergeCell ref="A1:C1"/>
    <mergeCell ref="A2:B2"/>
    <mergeCell ref="A81:C81"/>
    <mergeCell ref="A82:B82"/>
    <mergeCell ref="A125:C125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fitToHeight="2" orientation="portrait" r:id="rId1"/>
  <headerFooter alignWithMargins="0">
    <oddHeader xml:space="preserve">&amp;C&amp;"Times New Roman CE,Félkövér"&amp;12VÖLGYSÉGI ÖNKORMÁNYZATOK TÁRSULÁSA
2020. ÉVI KÖLTSÉGVETÉSÁLLAMI (ÁLLAMIGAZGATÁSI) FELADATOK MÉRLEGE&amp;R&amp;"Times New Roman CE,Félkövér dőlt" 1.4. melléklet </oddHeader>
  </headerFooter>
  <rowBreaks count="1" manualBreakCount="1">
    <brk id="80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M65"/>
  <sheetViews>
    <sheetView view="pageBreakPreview" topLeftCell="A40" zoomScale="130" zoomScaleNormal="115" zoomScaleSheetLayoutView="130" workbookViewId="0">
      <selection activeCell="C21" sqref="C21"/>
    </sheetView>
  </sheetViews>
  <sheetFormatPr defaultRowHeight="12.75"/>
  <cols>
    <col min="1" max="1" width="5.85546875" style="56" customWidth="1"/>
    <col min="2" max="2" width="47.28515625" style="135" customWidth="1"/>
    <col min="3" max="3" width="14" style="56" customWidth="1"/>
    <col min="4" max="7" width="14" style="56" hidden="1" customWidth="1"/>
    <col min="8" max="8" width="47.28515625" style="56" customWidth="1"/>
    <col min="9" max="9" width="14" style="56" customWidth="1"/>
    <col min="10" max="13" width="14" style="56" hidden="1" customWidth="1"/>
    <col min="14" max="16384" width="9.140625" style="56"/>
  </cols>
  <sheetData>
    <row r="1" spans="1:13" ht="39.75" customHeight="1">
      <c r="B1" s="133" t="s">
        <v>438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14.25" thickBot="1">
      <c r="I2" s="69" t="s">
        <v>376</v>
      </c>
      <c r="J2" s="136" t="s">
        <v>242</v>
      </c>
      <c r="K2" s="136" t="s">
        <v>242</v>
      </c>
      <c r="L2" s="136" t="s">
        <v>242</v>
      </c>
      <c r="M2" s="136" t="s">
        <v>242</v>
      </c>
    </row>
    <row r="3" spans="1:13" ht="18" customHeight="1" thickBot="1">
      <c r="A3" s="389" t="s">
        <v>110</v>
      </c>
      <c r="B3" s="137" t="s">
        <v>3</v>
      </c>
      <c r="C3" s="138"/>
      <c r="D3" s="138"/>
      <c r="E3" s="138"/>
      <c r="F3" s="138"/>
      <c r="G3" s="138"/>
      <c r="H3" s="137" t="s">
        <v>53</v>
      </c>
      <c r="I3" s="139"/>
      <c r="J3" s="139"/>
      <c r="K3" s="139"/>
      <c r="L3" s="139"/>
      <c r="M3" s="139"/>
    </row>
    <row r="4" spans="1:13" s="141" customFormat="1" ht="35.25" customHeight="1" thickBot="1">
      <c r="A4" s="390"/>
      <c r="B4" s="140" t="s">
        <v>243</v>
      </c>
      <c r="C4" s="72" t="s">
        <v>445</v>
      </c>
      <c r="D4" s="72" t="s">
        <v>345</v>
      </c>
      <c r="E4" s="72" t="s">
        <v>346</v>
      </c>
      <c r="F4" s="72" t="s">
        <v>347</v>
      </c>
      <c r="G4" s="72" t="s">
        <v>346</v>
      </c>
      <c r="H4" s="140" t="s">
        <v>243</v>
      </c>
      <c r="I4" s="72" t="s">
        <v>445</v>
      </c>
      <c r="J4" s="72" t="s">
        <v>345</v>
      </c>
      <c r="K4" s="72" t="s">
        <v>346</v>
      </c>
      <c r="L4" s="72" t="s">
        <v>347</v>
      </c>
      <c r="M4" s="72" t="s">
        <v>346</v>
      </c>
    </row>
    <row r="5" spans="1:13" s="146" customFormat="1" ht="12" customHeight="1" thickBot="1">
      <c r="A5" s="142">
        <v>1</v>
      </c>
      <c r="B5" s="143">
        <v>2</v>
      </c>
      <c r="C5" s="144" t="s">
        <v>20</v>
      </c>
      <c r="D5" s="144" t="s">
        <v>20</v>
      </c>
      <c r="E5" s="144" t="s">
        <v>20</v>
      </c>
      <c r="F5" s="144" t="s">
        <v>20</v>
      </c>
      <c r="G5" s="144" t="s">
        <v>20</v>
      </c>
      <c r="H5" s="143" t="s">
        <v>22</v>
      </c>
      <c r="I5" s="145" t="s">
        <v>29</v>
      </c>
      <c r="J5" s="145" t="s">
        <v>29</v>
      </c>
      <c r="K5" s="145" t="s">
        <v>29</v>
      </c>
      <c r="L5" s="145" t="s">
        <v>29</v>
      </c>
      <c r="M5" s="145" t="s">
        <v>29</v>
      </c>
    </row>
    <row r="6" spans="1:13" ht="12.95" customHeight="1">
      <c r="A6" s="147" t="s">
        <v>4</v>
      </c>
      <c r="B6" s="148" t="s">
        <v>244</v>
      </c>
      <c r="C6" s="149">
        <f>'1.1.sz.mell.'!C5</f>
        <v>0</v>
      </c>
      <c r="D6" s="149" t="e">
        <f>'1.1.sz.mell.'!D5</f>
        <v>#REF!</v>
      </c>
      <c r="E6" s="149" t="e">
        <f>'1.1.sz.mell.'!E5</f>
        <v>#REF!</v>
      </c>
      <c r="F6" s="149" t="e">
        <f>'1.1.sz.mell.'!F5</f>
        <v>#REF!</v>
      </c>
      <c r="G6" s="149" t="e">
        <f>'1.1.sz.mell.'!G5</f>
        <v>#REF!</v>
      </c>
      <c r="H6" s="148" t="s">
        <v>245</v>
      </c>
      <c r="I6" s="150">
        <f>'1.1.sz.mell.'!C86</f>
        <v>173202006</v>
      </c>
      <c r="J6" s="150">
        <f>'1.1.sz.mell.'!D86</f>
        <v>0</v>
      </c>
      <c r="K6" s="150">
        <f>'1.1.sz.mell.'!E86</f>
        <v>0</v>
      </c>
      <c r="L6" s="150">
        <f>'1.1.sz.mell.'!F86</f>
        <v>0</v>
      </c>
      <c r="M6" s="150">
        <f>'1.1.sz.mell.'!G86</f>
        <v>0</v>
      </c>
    </row>
    <row r="7" spans="1:13" ht="12.95" customHeight="1">
      <c r="A7" s="151" t="s">
        <v>10</v>
      </c>
      <c r="B7" s="152" t="s">
        <v>246</v>
      </c>
      <c r="C7" s="153">
        <f>'1.1.sz.mell.'!C6</f>
        <v>170606000</v>
      </c>
      <c r="D7" s="153">
        <f>'1.1.sz.mell.'!D6</f>
        <v>0</v>
      </c>
      <c r="E7" s="153">
        <f>'1.1.sz.mell.'!E6</f>
        <v>0</v>
      </c>
      <c r="F7" s="153">
        <f>'1.1.sz.mell.'!F6</f>
        <v>0</v>
      </c>
      <c r="G7" s="153">
        <f>'1.1.sz.mell.'!G6</f>
        <v>0</v>
      </c>
      <c r="H7" s="152" t="s">
        <v>56</v>
      </c>
      <c r="I7" s="150">
        <f>'1.1.sz.mell.'!C87</f>
        <v>31898851</v>
      </c>
      <c r="J7" s="150">
        <f>'1.1.sz.mell.'!D87</f>
        <v>0</v>
      </c>
      <c r="K7" s="150">
        <f>'1.1.sz.mell.'!E87</f>
        <v>0</v>
      </c>
      <c r="L7" s="150">
        <f>'1.1.sz.mell.'!F87</f>
        <v>0</v>
      </c>
      <c r="M7" s="150">
        <f>'1.1.sz.mell.'!G87</f>
        <v>0</v>
      </c>
    </row>
    <row r="8" spans="1:13" ht="12.95" customHeight="1">
      <c r="A8" s="151" t="s">
        <v>20</v>
      </c>
      <c r="B8" s="152" t="s">
        <v>247</v>
      </c>
      <c r="C8" s="153"/>
      <c r="D8" s="153"/>
      <c r="E8" s="153"/>
      <c r="F8" s="153"/>
      <c r="G8" s="153"/>
      <c r="H8" s="152" t="s">
        <v>248</v>
      </c>
      <c r="I8" s="150">
        <f>'1.1.sz.mell.'!C88</f>
        <v>67987856</v>
      </c>
      <c r="J8" s="150">
        <f>'1.1.sz.mell.'!D88</f>
        <v>0</v>
      </c>
      <c r="K8" s="150">
        <f>'1.1.sz.mell.'!E88</f>
        <v>0</v>
      </c>
      <c r="L8" s="150">
        <f>'1.1.sz.mell.'!F88</f>
        <v>0</v>
      </c>
      <c r="M8" s="150">
        <f>'1.1.sz.mell.'!G88</f>
        <v>0</v>
      </c>
    </row>
    <row r="9" spans="1:13" ht="12.95" customHeight="1">
      <c r="A9" s="151" t="s">
        <v>22</v>
      </c>
      <c r="B9" s="152" t="s">
        <v>21</v>
      </c>
      <c r="C9" s="153">
        <f>'1.1.sz.mell.'!C20</f>
        <v>0</v>
      </c>
      <c r="D9" s="153">
        <f>'1.1.sz.mell.'!D20</f>
        <v>0</v>
      </c>
      <c r="E9" s="153">
        <f>'1.1.sz.mell.'!E20</f>
        <v>0</v>
      </c>
      <c r="F9" s="153">
        <f>'1.1.sz.mell.'!F20</f>
        <v>0</v>
      </c>
      <c r="G9" s="153">
        <f>'1.1.sz.mell.'!G20</f>
        <v>0</v>
      </c>
      <c r="H9" s="152" t="s">
        <v>58</v>
      </c>
      <c r="I9" s="150">
        <f>'1.1.sz.mell.'!C89</f>
        <v>0</v>
      </c>
      <c r="J9" s="150">
        <f>'1.1.sz.mell.'!D89</f>
        <v>0</v>
      </c>
      <c r="K9" s="150">
        <f>'1.1.sz.mell.'!E89</f>
        <v>0</v>
      </c>
      <c r="L9" s="150">
        <f>'1.1.sz.mell.'!F89</f>
        <v>0</v>
      </c>
      <c r="M9" s="150">
        <f>'1.1.sz.mell.'!G89</f>
        <v>0</v>
      </c>
    </row>
    <row r="10" spans="1:13" ht="12.95" customHeight="1">
      <c r="A10" s="151" t="s">
        <v>29</v>
      </c>
      <c r="B10" s="154" t="s">
        <v>38</v>
      </c>
      <c r="C10" s="153">
        <f>'1.1.sz.mell.'!C45</f>
        <v>0</v>
      </c>
      <c r="D10" s="153">
        <f>'1.1.sz.mell.'!D45</f>
        <v>0</v>
      </c>
      <c r="E10" s="153">
        <f>'1.1.sz.mell.'!E45</f>
        <v>0</v>
      </c>
      <c r="F10" s="153">
        <f>'1.1.sz.mell.'!F45</f>
        <v>0</v>
      </c>
      <c r="G10" s="153">
        <f>'1.1.sz.mell.'!G45</f>
        <v>0</v>
      </c>
      <c r="H10" s="152" t="s">
        <v>59</v>
      </c>
      <c r="I10" s="150">
        <f>'1.1.sz.mell.'!C90</f>
        <v>7280215</v>
      </c>
      <c r="J10" s="150">
        <f>'1.1.sz.mell.'!D90</f>
        <v>0</v>
      </c>
      <c r="K10" s="150">
        <f>'1.1.sz.mell.'!E90</f>
        <v>0</v>
      </c>
      <c r="L10" s="150">
        <f>'1.1.sz.mell.'!F90</f>
        <v>0</v>
      </c>
      <c r="M10" s="150">
        <f>'1.1.sz.mell.'!G90</f>
        <v>0</v>
      </c>
    </row>
    <row r="11" spans="1:13" ht="12.95" customHeight="1">
      <c r="A11" s="151" t="s">
        <v>37</v>
      </c>
      <c r="B11" s="152" t="s">
        <v>249</v>
      </c>
      <c r="C11" s="155"/>
      <c r="D11" s="155"/>
      <c r="E11" s="155"/>
      <c r="F11" s="155"/>
      <c r="G11" s="155"/>
      <c r="H11" s="152" t="s">
        <v>250</v>
      </c>
      <c r="I11" s="150">
        <f>'1.1.sz.mell.'!C97</f>
        <v>8527060</v>
      </c>
      <c r="J11" s="20"/>
      <c r="K11" s="20"/>
      <c r="L11" s="20"/>
      <c r="M11" s="20"/>
    </row>
    <row r="12" spans="1:13" ht="12.95" customHeight="1">
      <c r="A12" s="151" t="s">
        <v>39</v>
      </c>
      <c r="B12" s="152" t="s">
        <v>160</v>
      </c>
      <c r="C12" s="153">
        <f>'1.1.sz.mell.'!C27</f>
        <v>104743000</v>
      </c>
      <c r="D12" s="153">
        <f>'1.1.sz.mell.'!D27</f>
        <v>0</v>
      </c>
      <c r="E12" s="153">
        <f>'1.1.sz.mell.'!E27</f>
        <v>0</v>
      </c>
      <c r="F12" s="153">
        <f>'1.1.sz.mell.'!F27</f>
        <v>0</v>
      </c>
      <c r="G12" s="153">
        <f>'1.1.sz.mell.'!G27</f>
        <v>0</v>
      </c>
      <c r="H12" s="156"/>
      <c r="I12" s="20"/>
      <c r="J12" s="20"/>
      <c r="K12" s="20"/>
      <c r="L12" s="20"/>
      <c r="M12" s="20"/>
    </row>
    <row r="13" spans="1:13" ht="12.95" customHeight="1">
      <c r="A13" s="151" t="s">
        <v>41</v>
      </c>
      <c r="B13" s="156"/>
      <c r="C13" s="153"/>
      <c r="D13" s="153"/>
      <c r="E13" s="153"/>
      <c r="F13" s="153"/>
      <c r="G13" s="153"/>
      <c r="H13" s="156"/>
      <c r="I13" s="20"/>
      <c r="J13" s="20"/>
      <c r="K13" s="20"/>
      <c r="L13" s="20"/>
      <c r="M13" s="20"/>
    </row>
    <row r="14" spans="1:13" ht="12.95" customHeight="1">
      <c r="A14" s="151" t="s">
        <v>43</v>
      </c>
      <c r="B14" s="157"/>
      <c r="C14" s="155"/>
      <c r="D14" s="155"/>
      <c r="E14" s="155"/>
      <c r="F14" s="155"/>
      <c r="G14" s="155"/>
      <c r="H14" s="156"/>
      <c r="I14" s="20"/>
      <c r="J14" s="20"/>
      <c r="K14" s="20"/>
      <c r="L14" s="20"/>
      <c r="M14" s="20"/>
    </row>
    <row r="15" spans="1:13" ht="12.95" customHeight="1">
      <c r="A15" s="151" t="s">
        <v>51</v>
      </c>
      <c r="B15" s="156"/>
      <c r="C15" s="153"/>
      <c r="D15" s="153"/>
      <c r="E15" s="153"/>
      <c r="F15" s="153"/>
      <c r="G15" s="153"/>
      <c r="H15" s="156"/>
      <c r="I15" s="20"/>
      <c r="J15" s="20"/>
      <c r="K15" s="20"/>
      <c r="L15" s="20"/>
      <c r="M15" s="20"/>
    </row>
    <row r="16" spans="1:13" ht="12.95" customHeight="1">
      <c r="A16" s="151" t="s">
        <v>251</v>
      </c>
      <c r="B16" s="156"/>
      <c r="C16" s="153"/>
      <c r="D16" s="153"/>
      <c r="E16" s="153"/>
      <c r="F16" s="153"/>
      <c r="G16" s="153"/>
      <c r="H16" s="156"/>
      <c r="I16" s="20"/>
      <c r="J16" s="20"/>
      <c r="K16" s="20"/>
      <c r="L16" s="20"/>
      <c r="M16" s="20"/>
    </row>
    <row r="17" spans="1:13" ht="12.95" customHeight="1" thickBot="1">
      <c r="A17" s="151" t="s">
        <v>252</v>
      </c>
      <c r="B17" s="158"/>
      <c r="C17" s="159"/>
      <c r="D17" s="159"/>
      <c r="E17" s="159"/>
      <c r="F17" s="159"/>
      <c r="G17" s="159"/>
      <c r="H17" s="156"/>
      <c r="I17" s="160"/>
      <c r="J17" s="160"/>
      <c r="K17" s="160"/>
      <c r="L17" s="160"/>
      <c r="M17" s="160"/>
    </row>
    <row r="18" spans="1:13" ht="15.95" customHeight="1" thickBot="1">
      <c r="A18" s="161" t="s">
        <v>253</v>
      </c>
      <c r="B18" s="162" t="s">
        <v>254</v>
      </c>
      <c r="C18" s="163">
        <f>+C6+C7+C9+C10+C12+C13+C14+C15+C16+C17</f>
        <v>275349000</v>
      </c>
      <c r="D18" s="163" t="e">
        <f>+D6+D7+D9+D10+D12+D13+D14+D15+D16+D17</f>
        <v>#REF!</v>
      </c>
      <c r="E18" s="163" t="e">
        <f>+E6+E7+E9+E10+E12+E13+E14+E15+E16+E17</f>
        <v>#REF!</v>
      </c>
      <c r="F18" s="163" t="e">
        <f>+F6+F7+F9+F10+F12+F13+F14+F15+F16+F17</f>
        <v>#REF!</v>
      </c>
      <c r="G18" s="163" t="e">
        <f>+G6+G7+G9+G10+G12+G13+G14+G15+G16+G17</f>
        <v>#REF!</v>
      </c>
      <c r="H18" s="162" t="s">
        <v>255</v>
      </c>
      <c r="I18" s="16">
        <f>SUM(I6:I17)</f>
        <v>288895988</v>
      </c>
      <c r="J18" s="16">
        <f>SUM(J6:J17)</f>
        <v>0</v>
      </c>
      <c r="K18" s="16">
        <f>SUM(K6:K17)</f>
        <v>0</v>
      </c>
      <c r="L18" s="16">
        <f>SUM(L6:L17)</f>
        <v>0</v>
      </c>
      <c r="M18" s="16">
        <f>SUM(M6:M17)</f>
        <v>0</v>
      </c>
    </row>
    <row r="19" spans="1:13" ht="12.95" customHeight="1">
      <c r="A19" s="164" t="s">
        <v>256</v>
      </c>
      <c r="B19" s="165" t="s">
        <v>257</v>
      </c>
      <c r="C19" s="166">
        <f>+C20+C21+C22+C23</f>
        <v>13546988</v>
      </c>
      <c r="D19" s="166">
        <f>+D20+D21+D22+D23</f>
        <v>2001</v>
      </c>
      <c r="E19" s="166">
        <f>+E20+E21+E22+E23</f>
        <v>2001</v>
      </c>
      <c r="F19" s="166">
        <f>+F20+F21+F22+F23</f>
        <v>2001</v>
      </c>
      <c r="G19" s="166">
        <f>+G20+G21+G22+G23</f>
        <v>2001</v>
      </c>
      <c r="H19" s="167" t="s">
        <v>258</v>
      </c>
      <c r="I19" s="30"/>
      <c r="J19" s="30"/>
      <c r="K19" s="30"/>
      <c r="L19" s="30"/>
      <c r="M19" s="30"/>
    </row>
    <row r="20" spans="1:13" ht="12.95" customHeight="1">
      <c r="A20" s="168" t="s">
        <v>259</v>
      </c>
      <c r="B20" s="167" t="s">
        <v>260</v>
      </c>
      <c r="C20" s="169">
        <v>13546988</v>
      </c>
      <c r="D20" s="169">
        <v>2001</v>
      </c>
      <c r="E20" s="169">
        <v>2001</v>
      </c>
      <c r="F20" s="169">
        <v>2001</v>
      </c>
      <c r="G20" s="169">
        <v>2001</v>
      </c>
      <c r="H20" s="167" t="s">
        <v>261</v>
      </c>
      <c r="I20" s="48"/>
      <c r="J20" s="48"/>
      <c r="K20" s="48"/>
      <c r="L20" s="48"/>
      <c r="M20" s="48"/>
    </row>
    <row r="21" spans="1:13" ht="12.95" customHeight="1">
      <c r="A21" s="168" t="s">
        <v>262</v>
      </c>
      <c r="B21" s="167" t="s">
        <v>263</v>
      </c>
      <c r="C21" s="169"/>
      <c r="D21" s="169"/>
      <c r="E21" s="169"/>
      <c r="F21" s="169"/>
      <c r="G21" s="169"/>
      <c r="H21" s="167" t="s">
        <v>264</v>
      </c>
      <c r="I21" s="48"/>
      <c r="J21" s="48"/>
      <c r="K21" s="48"/>
      <c r="L21" s="48"/>
      <c r="M21" s="48"/>
    </row>
    <row r="22" spans="1:13" ht="12.95" customHeight="1">
      <c r="A22" s="168" t="s">
        <v>265</v>
      </c>
      <c r="B22" s="167" t="s">
        <v>266</v>
      </c>
      <c r="C22" s="169"/>
      <c r="D22" s="169"/>
      <c r="E22" s="169"/>
      <c r="F22" s="169"/>
      <c r="G22" s="169"/>
      <c r="H22" s="167" t="s">
        <v>267</v>
      </c>
      <c r="I22" s="48"/>
      <c r="J22" s="48"/>
      <c r="K22" s="48"/>
      <c r="L22" s="48"/>
      <c r="M22" s="48"/>
    </row>
    <row r="23" spans="1:13" ht="12.95" customHeight="1">
      <c r="A23" s="168" t="s">
        <v>268</v>
      </c>
      <c r="B23" s="167" t="s">
        <v>269</v>
      </c>
      <c r="C23" s="169"/>
      <c r="D23" s="169"/>
      <c r="E23" s="169"/>
      <c r="F23" s="169"/>
      <c r="G23" s="169"/>
      <c r="H23" s="165" t="s">
        <v>270</v>
      </c>
      <c r="I23" s="48"/>
      <c r="J23" s="48"/>
      <c r="K23" s="48"/>
      <c r="L23" s="48"/>
      <c r="M23" s="48"/>
    </row>
    <row r="24" spans="1:13" ht="12.95" customHeight="1">
      <c r="A24" s="168" t="s">
        <v>271</v>
      </c>
      <c r="B24" s="167" t="s">
        <v>272</v>
      </c>
      <c r="C24" s="170">
        <f>+C25+C26</f>
        <v>0</v>
      </c>
      <c r="D24" s="170">
        <f>+D25+D26</f>
        <v>0</v>
      </c>
      <c r="E24" s="170">
        <f>+E25+E26</f>
        <v>0</v>
      </c>
      <c r="F24" s="170">
        <f>+F25+F26</f>
        <v>0</v>
      </c>
      <c r="G24" s="170">
        <f>+G25+G26</f>
        <v>0</v>
      </c>
      <c r="H24" s="167" t="s">
        <v>273</v>
      </c>
      <c r="I24" s="48"/>
      <c r="J24" s="48"/>
      <c r="K24" s="48"/>
      <c r="L24" s="48"/>
      <c r="M24" s="48"/>
    </row>
    <row r="25" spans="1:13" ht="12.95" customHeight="1">
      <c r="A25" s="164" t="s">
        <v>274</v>
      </c>
      <c r="B25" s="165" t="s">
        <v>275</v>
      </c>
      <c r="C25" s="171"/>
      <c r="D25" s="171"/>
      <c r="E25" s="171"/>
      <c r="F25" s="171"/>
      <c r="G25" s="171"/>
      <c r="H25" s="148" t="s">
        <v>276</v>
      </c>
      <c r="I25" s="30"/>
      <c r="J25" s="30"/>
      <c r="K25" s="30"/>
      <c r="L25" s="30"/>
      <c r="M25" s="30"/>
    </row>
    <row r="26" spans="1:13" ht="12.95" customHeight="1" thickBot="1">
      <c r="A26" s="168" t="s">
        <v>277</v>
      </c>
      <c r="B26" s="167" t="s">
        <v>278</v>
      </c>
      <c r="C26" s="169"/>
      <c r="D26" s="169"/>
      <c r="E26" s="169"/>
      <c r="F26" s="169"/>
      <c r="G26" s="169"/>
      <c r="H26" s="156"/>
      <c r="I26" s="48"/>
      <c r="J26" s="48"/>
      <c r="K26" s="48"/>
      <c r="L26" s="48"/>
      <c r="M26" s="48"/>
    </row>
    <row r="27" spans="1:13" ht="15.95" customHeight="1" thickBot="1">
      <c r="A27" s="161" t="s">
        <v>279</v>
      </c>
      <c r="B27" s="162" t="s">
        <v>280</v>
      </c>
      <c r="C27" s="163">
        <f>+C19+C24</f>
        <v>13546988</v>
      </c>
      <c r="D27" s="163">
        <f>+D19+D24</f>
        <v>2001</v>
      </c>
      <c r="E27" s="163">
        <f>+E19+E24</f>
        <v>2001</v>
      </c>
      <c r="F27" s="163">
        <f>+F19+F24</f>
        <v>2001</v>
      </c>
      <c r="G27" s="163">
        <f>+G19+G24</f>
        <v>2001</v>
      </c>
      <c r="H27" s="162" t="s">
        <v>281</v>
      </c>
      <c r="I27" s="16">
        <f>SUM(I19:I26)</f>
        <v>0</v>
      </c>
      <c r="J27" s="16">
        <f>SUM(J19:J26)</f>
        <v>0</v>
      </c>
      <c r="K27" s="16">
        <f>SUM(K19:K26)</f>
        <v>0</v>
      </c>
      <c r="L27" s="16">
        <f>SUM(L19:L26)</f>
        <v>0</v>
      </c>
      <c r="M27" s="16">
        <f>SUM(M19:M26)</f>
        <v>0</v>
      </c>
    </row>
    <row r="28" spans="1:13" ht="13.5" thickBot="1">
      <c r="A28" s="161" t="s">
        <v>282</v>
      </c>
      <c r="B28" s="172" t="s">
        <v>283</v>
      </c>
      <c r="C28" s="173">
        <f>+C18+C27</f>
        <v>288895988</v>
      </c>
      <c r="D28" s="173" t="e">
        <f>+D18+D27</f>
        <v>#REF!</v>
      </c>
      <c r="E28" s="173" t="e">
        <f>+E18+E27</f>
        <v>#REF!</v>
      </c>
      <c r="F28" s="173" t="e">
        <f>+F18+F27</f>
        <v>#REF!</v>
      </c>
      <c r="G28" s="173" t="e">
        <f>+G18+G27</f>
        <v>#REF!</v>
      </c>
      <c r="H28" s="172" t="s">
        <v>284</v>
      </c>
      <c r="I28" s="173">
        <f>+I18+I27</f>
        <v>288895988</v>
      </c>
      <c r="J28" s="173">
        <f>+J18+J27</f>
        <v>0</v>
      </c>
      <c r="K28" s="173">
        <f>+K18+K27</f>
        <v>0</v>
      </c>
      <c r="L28" s="173">
        <f>+L18+L27</f>
        <v>0</v>
      </c>
      <c r="M28" s="173">
        <f>+M18+M27</f>
        <v>0</v>
      </c>
    </row>
    <row r="29" spans="1:13" ht="13.5" thickBot="1">
      <c r="A29" s="161" t="s">
        <v>285</v>
      </c>
      <c r="B29" s="172" t="s">
        <v>286</v>
      </c>
      <c r="C29" s="173">
        <f>IF(C18-I18&lt;0,I18-C18,"-")</f>
        <v>13546988</v>
      </c>
      <c r="D29" s="173" t="e">
        <f>IF(D18-N18&lt;0,N18-D18,"-")</f>
        <v>#REF!</v>
      </c>
      <c r="E29" s="173" t="e">
        <f>IF(E18-O18&lt;0,O18-E18,"-")</f>
        <v>#REF!</v>
      </c>
      <c r="F29" s="173" t="e">
        <f>IF(F18-P18&lt;0,P18-F18,"-")</f>
        <v>#REF!</v>
      </c>
      <c r="G29" s="173" t="e">
        <f>IF(G18-Q18&lt;0,Q18-G18,"-")</f>
        <v>#REF!</v>
      </c>
      <c r="H29" s="172" t="s">
        <v>287</v>
      </c>
      <c r="I29" s="173" t="str">
        <f>IF(C18-I18&gt;0,C18-I18,"-")</f>
        <v>-</v>
      </c>
      <c r="J29" s="173" t="e">
        <f>IF(D18-J18&gt;0,D18-J18,"-")</f>
        <v>#REF!</v>
      </c>
      <c r="K29" s="173" t="e">
        <f>IF(E18-K18&gt;0,E18-K18,"-")</f>
        <v>#REF!</v>
      </c>
      <c r="L29" s="173" t="e">
        <f>IF(F18-L18&gt;0,F18-L18,"-")</f>
        <v>#REF!</v>
      </c>
      <c r="M29" s="173" t="e">
        <f>IF(G18-M18&gt;0,G18-M18,"-")</f>
        <v>#REF!</v>
      </c>
    </row>
    <row r="30" spans="1:13" ht="13.5" thickBot="1">
      <c r="A30" s="161" t="s">
        <v>288</v>
      </c>
      <c r="B30" s="172" t="s">
        <v>289</v>
      </c>
      <c r="C30" s="173" t="str">
        <f>IF(C18+C19-I28&lt;0,I28-(C18+C19),"-")</f>
        <v>-</v>
      </c>
      <c r="D30" s="173" t="e">
        <f>IF(D18+D19-N28&lt;0,N28-(D18+D19),"-")</f>
        <v>#REF!</v>
      </c>
      <c r="E30" s="173" t="e">
        <f>IF(E18+E19-O28&lt;0,O28-(E18+E19),"-")</f>
        <v>#REF!</v>
      </c>
      <c r="F30" s="173" t="e">
        <f>IF(F18+F19-P28&lt;0,P28-(F18+F19),"-")</f>
        <v>#REF!</v>
      </c>
      <c r="G30" s="173" t="e">
        <f>IF(G18+G19-Q28&lt;0,Q28-(G18+G19),"-")</f>
        <v>#REF!</v>
      </c>
      <c r="H30" s="172" t="s">
        <v>290</v>
      </c>
      <c r="I30" s="173" t="str">
        <f>IF(C18+C19-I28&gt;0,C18+C19-I28,"-")</f>
        <v>-</v>
      </c>
      <c r="J30" s="173" t="e">
        <f>IF(D18+D19-J28&gt;0,D18+D19-J28,"-")</f>
        <v>#REF!</v>
      </c>
      <c r="K30" s="173" t="e">
        <f>IF(E18+E19-K28&gt;0,E18+E19-K28,"-")</f>
        <v>#REF!</v>
      </c>
      <c r="L30" s="173" t="e">
        <f>IF(F18+F19-L28&gt;0,F18+F19-L28,"-")</f>
        <v>#REF!</v>
      </c>
      <c r="M30" s="173" t="e">
        <f>IF(G18+G19-M28&gt;0,G18+G19-M28,"-")</f>
        <v>#REF!</v>
      </c>
    </row>
    <row r="31" spans="1:13" ht="18.75">
      <c r="B31" s="391"/>
      <c r="C31" s="391"/>
      <c r="D31" s="391"/>
      <c r="E31" s="391"/>
      <c r="F31" s="391"/>
      <c r="G31" s="391"/>
      <c r="H31" s="391"/>
    </row>
    <row r="32" spans="1:13" ht="31.5" customHeight="1">
      <c r="B32" s="394" t="s">
        <v>439</v>
      </c>
      <c r="C32" s="394"/>
      <c r="D32" s="394"/>
      <c r="E32" s="394"/>
      <c r="F32" s="394"/>
      <c r="G32" s="394"/>
      <c r="H32" s="394"/>
      <c r="I32" s="134"/>
      <c r="J32" s="134"/>
      <c r="K32" s="134"/>
      <c r="L32" s="134"/>
      <c r="M32" s="134"/>
    </row>
    <row r="33" spans="1:13" ht="14.25" thickBot="1">
      <c r="I33" s="69" t="s">
        <v>376</v>
      </c>
      <c r="J33" s="136" t="s">
        <v>242</v>
      </c>
      <c r="K33" s="136" t="s">
        <v>242</v>
      </c>
      <c r="L33" s="136" t="s">
        <v>242</v>
      </c>
      <c r="M33" s="136" t="s">
        <v>242</v>
      </c>
    </row>
    <row r="34" spans="1:13" ht="13.5" thickBot="1">
      <c r="A34" s="392" t="s">
        <v>110</v>
      </c>
      <c r="B34" s="137" t="s">
        <v>3</v>
      </c>
      <c r="C34" s="138"/>
      <c r="D34" s="138"/>
      <c r="E34" s="138"/>
      <c r="F34" s="138"/>
      <c r="G34" s="138"/>
      <c r="H34" s="137" t="s">
        <v>53</v>
      </c>
      <c r="I34" s="139"/>
      <c r="J34" s="139"/>
      <c r="K34" s="139"/>
      <c r="L34" s="139"/>
      <c r="M34" s="139"/>
    </row>
    <row r="35" spans="1:13" s="141" customFormat="1" ht="36.75" thickBot="1">
      <c r="A35" s="393"/>
      <c r="B35" s="140" t="s">
        <v>243</v>
      </c>
      <c r="C35" s="72" t="s">
        <v>445</v>
      </c>
      <c r="D35" s="72" t="s">
        <v>345</v>
      </c>
      <c r="E35" s="72" t="s">
        <v>346</v>
      </c>
      <c r="F35" s="72" t="s">
        <v>347</v>
      </c>
      <c r="G35" s="72" t="s">
        <v>346</v>
      </c>
      <c r="H35" s="140" t="s">
        <v>243</v>
      </c>
      <c r="I35" s="72" t="s">
        <v>445</v>
      </c>
      <c r="J35" s="72" t="s">
        <v>345</v>
      </c>
      <c r="K35" s="72" t="s">
        <v>346</v>
      </c>
      <c r="L35" s="72" t="s">
        <v>347</v>
      </c>
      <c r="M35" s="72" t="s">
        <v>346</v>
      </c>
    </row>
    <row r="36" spans="1:13" s="141" customFormat="1" ht="13.5" thickBot="1">
      <c r="A36" s="142">
        <v>1</v>
      </c>
      <c r="B36" s="143">
        <v>2</v>
      </c>
      <c r="C36" s="144">
        <v>3</v>
      </c>
      <c r="D36" s="144">
        <v>3</v>
      </c>
      <c r="E36" s="144">
        <v>3</v>
      </c>
      <c r="F36" s="144">
        <v>3</v>
      </c>
      <c r="G36" s="144">
        <v>3</v>
      </c>
      <c r="H36" s="143">
        <v>4</v>
      </c>
      <c r="I36" s="145">
        <v>5</v>
      </c>
      <c r="J36" s="145">
        <v>5</v>
      </c>
      <c r="K36" s="145">
        <v>5</v>
      </c>
      <c r="L36" s="145">
        <v>5</v>
      </c>
      <c r="M36" s="145">
        <v>5</v>
      </c>
    </row>
    <row r="37" spans="1:13" ht="12.95" customHeight="1">
      <c r="A37" s="147" t="s">
        <v>4</v>
      </c>
      <c r="B37" s="148" t="s">
        <v>291</v>
      </c>
      <c r="C37" s="149">
        <f>'1.1.sz.mell.'!C13</f>
        <v>0</v>
      </c>
      <c r="D37" s="149">
        <f>'1.1.sz.mell.'!D13</f>
        <v>0</v>
      </c>
      <c r="E37" s="149">
        <f>'1.1.sz.mell.'!E13</f>
        <v>0</v>
      </c>
      <c r="F37" s="149">
        <f>'1.1.sz.mell.'!F13</f>
        <v>0</v>
      </c>
      <c r="G37" s="149">
        <f>'1.1.sz.mell.'!G13</f>
        <v>0</v>
      </c>
      <c r="H37" s="148" t="s">
        <v>61</v>
      </c>
      <c r="I37" s="150">
        <f>'1.1.sz.mell.'!C92</f>
        <v>354000</v>
      </c>
      <c r="J37" s="150">
        <f>'1.1.sz.mell.'!D92</f>
        <v>0</v>
      </c>
      <c r="K37" s="150">
        <f>'1.1.sz.mell.'!E92</f>
        <v>0</v>
      </c>
      <c r="L37" s="150">
        <f>'1.1.sz.mell.'!F92</f>
        <v>0</v>
      </c>
      <c r="M37" s="150">
        <f>'1.1.sz.mell.'!G92</f>
        <v>0</v>
      </c>
    </row>
    <row r="38" spans="1:13">
      <c r="A38" s="151" t="s">
        <v>10</v>
      </c>
      <c r="B38" s="152" t="s">
        <v>292</v>
      </c>
      <c r="C38" s="153"/>
      <c r="D38" s="153"/>
      <c r="E38" s="153"/>
      <c r="F38" s="153"/>
      <c r="G38" s="153"/>
      <c r="H38" s="152" t="s">
        <v>293</v>
      </c>
      <c r="I38" s="20"/>
      <c r="J38" s="20"/>
      <c r="K38" s="20"/>
      <c r="L38" s="20"/>
      <c r="M38" s="20"/>
    </row>
    <row r="39" spans="1:13" ht="12.95" customHeight="1">
      <c r="A39" s="151" t="s">
        <v>20</v>
      </c>
      <c r="B39" s="152" t="s">
        <v>294</v>
      </c>
      <c r="C39" s="153">
        <f>'1.1.sz.mell.'!C39</f>
        <v>0</v>
      </c>
      <c r="D39" s="153">
        <f>'1.1.sz.mell.'!D39</f>
        <v>0</v>
      </c>
      <c r="E39" s="153">
        <f>'1.1.sz.mell.'!E39</f>
        <v>0</v>
      </c>
      <c r="F39" s="153">
        <f>'1.1.sz.mell.'!F39</f>
        <v>0</v>
      </c>
      <c r="G39" s="153">
        <f>'1.1.sz.mell.'!G39</f>
        <v>0</v>
      </c>
      <c r="H39" s="152" t="s">
        <v>62</v>
      </c>
      <c r="I39" s="20"/>
      <c r="J39" s="20"/>
      <c r="K39" s="20"/>
      <c r="L39" s="20"/>
      <c r="M39" s="20"/>
    </row>
    <row r="40" spans="1:13" ht="12.95" customHeight="1">
      <c r="A40" s="151" t="s">
        <v>22</v>
      </c>
      <c r="B40" s="152" t="s">
        <v>295</v>
      </c>
      <c r="C40" s="153"/>
      <c r="D40" s="153"/>
      <c r="E40" s="153"/>
      <c r="F40" s="153"/>
      <c r="G40" s="153"/>
      <c r="H40" s="152" t="s">
        <v>296</v>
      </c>
      <c r="I40" s="20"/>
      <c r="J40" s="20"/>
      <c r="K40" s="20"/>
      <c r="L40" s="20"/>
      <c r="M40" s="20"/>
    </row>
    <row r="41" spans="1:13" ht="12.75" customHeight="1">
      <c r="A41" s="151" t="s">
        <v>29</v>
      </c>
      <c r="B41" s="152" t="s">
        <v>297</v>
      </c>
      <c r="C41" s="153"/>
      <c r="D41" s="153"/>
      <c r="E41" s="153"/>
      <c r="F41" s="153"/>
      <c r="G41" s="153"/>
      <c r="H41" s="152" t="s">
        <v>233</v>
      </c>
      <c r="I41" s="20">
        <f>'1.1.sz.mell.'!C96</f>
        <v>0</v>
      </c>
      <c r="J41" s="20">
        <f>'1.1.sz.mell.'!D96</f>
        <v>0</v>
      </c>
      <c r="K41" s="20">
        <f>'1.1.sz.mell.'!E96</f>
        <v>0</v>
      </c>
      <c r="L41" s="20">
        <f>'1.1.sz.mell.'!F96</f>
        <v>0</v>
      </c>
      <c r="M41" s="20">
        <f>'1.1.sz.mell.'!G96</f>
        <v>0</v>
      </c>
    </row>
    <row r="42" spans="1:13" ht="12.95" customHeight="1">
      <c r="A42" s="151" t="s">
        <v>37</v>
      </c>
      <c r="B42" s="152" t="s">
        <v>298</v>
      </c>
      <c r="C42" s="155"/>
      <c r="D42" s="155"/>
      <c r="E42" s="155"/>
      <c r="F42" s="155"/>
      <c r="G42" s="155"/>
      <c r="H42" s="156"/>
      <c r="I42" s="20"/>
      <c r="J42" s="20"/>
      <c r="K42" s="20"/>
      <c r="L42" s="20"/>
      <c r="M42" s="20"/>
    </row>
    <row r="43" spans="1:13" ht="12.95" customHeight="1">
      <c r="A43" s="151" t="s">
        <v>39</v>
      </c>
      <c r="B43" s="156"/>
      <c r="C43" s="153"/>
      <c r="D43" s="153"/>
      <c r="E43" s="153"/>
      <c r="F43" s="153"/>
      <c r="G43" s="153"/>
      <c r="H43" s="156"/>
      <c r="I43" s="20"/>
      <c r="J43" s="20"/>
      <c r="K43" s="20"/>
      <c r="L43" s="20"/>
      <c r="M43" s="20"/>
    </row>
    <row r="44" spans="1:13" ht="12.95" customHeight="1">
      <c r="A44" s="151" t="s">
        <v>41</v>
      </c>
      <c r="B44" s="156"/>
      <c r="C44" s="153"/>
      <c r="D44" s="153"/>
      <c r="E44" s="153"/>
      <c r="F44" s="153"/>
      <c r="G44" s="153"/>
      <c r="H44" s="156"/>
      <c r="I44" s="20"/>
      <c r="J44" s="20"/>
      <c r="K44" s="20"/>
      <c r="L44" s="20"/>
      <c r="M44" s="20"/>
    </row>
    <row r="45" spans="1:13" ht="12.95" customHeight="1">
      <c r="A45" s="151" t="s">
        <v>43</v>
      </c>
      <c r="B45" s="156"/>
      <c r="C45" s="155"/>
      <c r="D45" s="155"/>
      <c r="E45" s="155"/>
      <c r="F45" s="155"/>
      <c r="G45" s="155"/>
      <c r="H45" s="156"/>
      <c r="I45" s="20"/>
      <c r="J45" s="20"/>
      <c r="K45" s="20"/>
      <c r="L45" s="20"/>
      <c r="M45" s="20"/>
    </row>
    <row r="46" spans="1:13">
      <c r="A46" s="151" t="s">
        <v>51</v>
      </c>
      <c r="B46" s="156"/>
      <c r="C46" s="155"/>
      <c r="D46" s="155"/>
      <c r="E46" s="155"/>
      <c r="F46" s="155"/>
      <c r="G46" s="155"/>
      <c r="H46" s="156"/>
      <c r="I46" s="20"/>
      <c r="J46" s="20"/>
      <c r="K46" s="20"/>
      <c r="L46" s="20"/>
      <c r="M46" s="20"/>
    </row>
    <row r="47" spans="1:13" ht="12.95" customHeight="1" thickBot="1">
      <c r="A47" s="174" t="s">
        <v>251</v>
      </c>
      <c r="B47" s="175"/>
      <c r="C47" s="176"/>
      <c r="D47" s="176"/>
      <c r="E47" s="176"/>
      <c r="F47" s="176"/>
      <c r="G47" s="176"/>
      <c r="H47" s="177" t="s">
        <v>250</v>
      </c>
      <c r="I47" s="178"/>
      <c r="J47" s="178"/>
      <c r="K47" s="178"/>
      <c r="L47" s="178"/>
      <c r="M47" s="178"/>
    </row>
    <row r="48" spans="1:13" ht="15.95" customHeight="1" thickBot="1">
      <c r="A48" s="161" t="s">
        <v>252</v>
      </c>
      <c r="B48" s="162" t="s">
        <v>299</v>
      </c>
      <c r="C48" s="163">
        <f>+C37+C39+C40+C42+C43+C44+C45+C46+C47</f>
        <v>0</v>
      </c>
      <c r="D48" s="163">
        <f>+D37+D39+D40+D42+D43+D44+D45+D46+D47</f>
        <v>0</v>
      </c>
      <c r="E48" s="163">
        <f>+E37+E39+E40+E42+E43+E44+E45+E46+E47</f>
        <v>0</v>
      </c>
      <c r="F48" s="163">
        <f>+F37+F39+F40+F42+F43+F44+F45+F46+F47</f>
        <v>0</v>
      </c>
      <c r="G48" s="163">
        <f>+G37+G39+G40+G42+G43+G44+G45+G46+G47</f>
        <v>0</v>
      </c>
      <c r="H48" s="162" t="s">
        <v>300</v>
      </c>
      <c r="I48" s="16">
        <f>+I37+I39+I41+I42+I43+I44+I45+I46+I47</f>
        <v>354000</v>
      </c>
      <c r="J48" s="16">
        <f>+J37+J39+J41+J42+J43+J44+J45+J46+J47</f>
        <v>0</v>
      </c>
      <c r="K48" s="16">
        <f>+K37+K39+K41+K42+K43+K44+K45+K46+K47</f>
        <v>0</v>
      </c>
      <c r="L48" s="16">
        <f>+L37+L39+L41+L42+L43+L44+L45+L46+L47</f>
        <v>0</v>
      </c>
      <c r="M48" s="16">
        <f>+M37+M39+M41+M42+M43+M44+M45+M46+M47</f>
        <v>0</v>
      </c>
    </row>
    <row r="49" spans="1:13" ht="12.95" customHeight="1">
      <c r="A49" s="147" t="s">
        <v>253</v>
      </c>
      <c r="B49" s="179" t="s">
        <v>301</v>
      </c>
      <c r="C49" s="180">
        <f>+C50+C51+C52+C53+C54</f>
        <v>354000</v>
      </c>
      <c r="D49" s="180">
        <f>+D50+D51+D52+D53+D54</f>
        <v>920</v>
      </c>
      <c r="E49" s="180">
        <f>+E50+E51+E52+E53+E54</f>
        <v>920</v>
      </c>
      <c r="F49" s="180">
        <f>+F50+F51+F52+F53+F54</f>
        <v>920</v>
      </c>
      <c r="G49" s="180">
        <f>+G50+G51+G52+G53+G54</f>
        <v>920</v>
      </c>
      <c r="H49" s="167" t="s">
        <v>258</v>
      </c>
      <c r="I49" s="28"/>
      <c r="J49" s="28"/>
      <c r="K49" s="28"/>
      <c r="L49" s="28"/>
      <c r="M49" s="28"/>
    </row>
    <row r="50" spans="1:13" ht="12.95" customHeight="1">
      <c r="A50" s="151" t="s">
        <v>256</v>
      </c>
      <c r="B50" s="181" t="s">
        <v>46</v>
      </c>
      <c r="C50" s="169">
        <v>354000</v>
      </c>
      <c r="D50" s="169">
        <v>920</v>
      </c>
      <c r="E50" s="169">
        <v>920</v>
      </c>
      <c r="F50" s="169">
        <v>920</v>
      </c>
      <c r="G50" s="169">
        <v>920</v>
      </c>
      <c r="H50" s="167" t="s">
        <v>302</v>
      </c>
      <c r="I50" s="48"/>
      <c r="J50" s="48"/>
      <c r="K50" s="48"/>
      <c r="L50" s="48"/>
      <c r="M50" s="48"/>
    </row>
    <row r="51" spans="1:13" ht="12.95" customHeight="1">
      <c r="A51" s="147" t="s">
        <v>259</v>
      </c>
      <c r="B51" s="181" t="s">
        <v>303</v>
      </c>
      <c r="C51" s="169"/>
      <c r="D51" s="169"/>
      <c r="E51" s="169"/>
      <c r="F51" s="169"/>
      <c r="G51" s="169"/>
      <c r="H51" s="167" t="s">
        <v>264</v>
      </c>
      <c r="I51" s="48"/>
      <c r="J51" s="48"/>
      <c r="K51" s="48"/>
      <c r="L51" s="48"/>
      <c r="M51" s="48"/>
    </row>
    <row r="52" spans="1:13" ht="12.95" customHeight="1">
      <c r="A52" s="151" t="s">
        <v>262</v>
      </c>
      <c r="B52" s="181" t="s">
        <v>304</v>
      </c>
      <c r="C52" s="169"/>
      <c r="D52" s="169"/>
      <c r="E52" s="169"/>
      <c r="F52" s="169"/>
      <c r="G52" s="169"/>
      <c r="H52" s="167" t="s">
        <v>267</v>
      </c>
      <c r="I52" s="48"/>
      <c r="J52" s="48"/>
      <c r="K52" s="48"/>
      <c r="L52" s="48"/>
      <c r="M52" s="48"/>
    </row>
    <row r="53" spans="1:13" ht="12.95" customHeight="1">
      <c r="A53" s="147" t="s">
        <v>265</v>
      </c>
      <c r="B53" s="181" t="s">
        <v>305</v>
      </c>
      <c r="C53" s="169"/>
      <c r="D53" s="169"/>
      <c r="E53" s="169"/>
      <c r="F53" s="169"/>
      <c r="G53" s="169"/>
      <c r="H53" s="165" t="s">
        <v>270</v>
      </c>
      <c r="I53" s="48"/>
      <c r="J53" s="48"/>
      <c r="K53" s="48"/>
      <c r="L53" s="48"/>
      <c r="M53" s="48"/>
    </row>
    <row r="54" spans="1:13" ht="12.95" customHeight="1">
      <c r="A54" s="151" t="s">
        <v>268</v>
      </c>
      <c r="B54" s="182" t="s">
        <v>306</v>
      </c>
      <c r="C54" s="169"/>
      <c r="D54" s="169"/>
      <c r="E54" s="169"/>
      <c r="F54" s="169"/>
      <c r="G54" s="169"/>
      <c r="H54" s="167" t="s">
        <v>307</v>
      </c>
      <c r="I54" s="48"/>
      <c r="J54" s="48"/>
      <c r="K54" s="48"/>
      <c r="L54" s="48"/>
      <c r="M54" s="48"/>
    </row>
    <row r="55" spans="1:13" ht="12.95" customHeight="1">
      <c r="A55" s="147" t="s">
        <v>271</v>
      </c>
      <c r="B55" s="183" t="s">
        <v>308</v>
      </c>
      <c r="C55" s="170">
        <f>+C56+C57+C58+C59+C60</f>
        <v>0</v>
      </c>
      <c r="D55" s="170">
        <f>+D56+D57+D58+D59+D60</f>
        <v>0</v>
      </c>
      <c r="E55" s="170">
        <f>+E56+E57+E58+E59+E60</f>
        <v>0</v>
      </c>
      <c r="F55" s="170">
        <f>+F56+F57+F58+F59+F60</f>
        <v>0</v>
      </c>
      <c r="G55" s="170">
        <f>+G56+G57+G58+G59+G60</f>
        <v>0</v>
      </c>
      <c r="H55" s="184" t="s">
        <v>276</v>
      </c>
      <c r="I55" s="48"/>
      <c r="J55" s="48"/>
      <c r="K55" s="48"/>
      <c r="L55" s="48"/>
      <c r="M55" s="48"/>
    </row>
    <row r="56" spans="1:13" ht="12.95" customHeight="1">
      <c r="A56" s="151" t="s">
        <v>274</v>
      </c>
      <c r="B56" s="182" t="s">
        <v>309</v>
      </c>
      <c r="C56" s="169"/>
      <c r="D56" s="169"/>
      <c r="E56" s="169"/>
      <c r="F56" s="169"/>
      <c r="G56" s="169"/>
      <c r="H56" s="184" t="s">
        <v>310</v>
      </c>
      <c r="I56" s="48"/>
      <c r="J56" s="48"/>
      <c r="K56" s="48"/>
      <c r="L56" s="48"/>
      <c r="M56" s="48"/>
    </row>
    <row r="57" spans="1:13" ht="12.95" customHeight="1">
      <c r="A57" s="147" t="s">
        <v>277</v>
      </c>
      <c r="B57" s="182" t="s">
        <v>311</v>
      </c>
      <c r="C57" s="169"/>
      <c r="D57" s="169"/>
      <c r="E57" s="169"/>
      <c r="F57" s="169"/>
      <c r="G57" s="169"/>
      <c r="H57" s="185"/>
      <c r="I57" s="48"/>
      <c r="J57" s="48"/>
      <c r="K57" s="48"/>
      <c r="L57" s="48"/>
      <c r="M57" s="48"/>
    </row>
    <row r="58" spans="1:13" ht="12.95" customHeight="1">
      <c r="A58" s="151" t="s">
        <v>279</v>
      </c>
      <c r="B58" s="181" t="s">
        <v>312</v>
      </c>
      <c r="C58" s="169"/>
      <c r="D58" s="169"/>
      <c r="E58" s="169"/>
      <c r="F58" s="169"/>
      <c r="G58" s="169"/>
      <c r="H58" s="186"/>
      <c r="I58" s="48"/>
      <c r="J58" s="48"/>
      <c r="K58" s="48"/>
      <c r="L58" s="48"/>
      <c r="M58" s="48"/>
    </row>
    <row r="59" spans="1:13" ht="12.95" customHeight="1">
      <c r="A59" s="147" t="s">
        <v>282</v>
      </c>
      <c r="B59" s="187" t="s">
        <v>313</v>
      </c>
      <c r="C59" s="169"/>
      <c r="D59" s="169"/>
      <c r="E59" s="169"/>
      <c r="F59" s="169"/>
      <c r="G59" s="169"/>
      <c r="H59" s="156"/>
      <c r="I59" s="48"/>
      <c r="J59" s="48"/>
      <c r="K59" s="48"/>
      <c r="L59" s="48"/>
      <c r="M59" s="48"/>
    </row>
    <row r="60" spans="1:13" ht="12.95" customHeight="1" thickBot="1">
      <c r="A60" s="151" t="s">
        <v>285</v>
      </c>
      <c r="B60" s="188" t="s">
        <v>314</v>
      </c>
      <c r="C60" s="169"/>
      <c r="D60" s="169"/>
      <c r="E60" s="169"/>
      <c r="F60" s="169"/>
      <c r="G60" s="169"/>
      <c r="H60" s="186"/>
      <c r="I60" s="48"/>
      <c r="J60" s="48"/>
      <c r="K60" s="48"/>
      <c r="L60" s="48"/>
      <c r="M60" s="48"/>
    </row>
    <row r="61" spans="1:13" ht="21.75" customHeight="1" thickBot="1">
      <c r="A61" s="161" t="s">
        <v>288</v>
      </c>
      <c r="B61" s="162" t="s">
        <v>315</v>
      </c>
      <c r="C61" s="163">
        <f>+C49+C55</f>
        <v>354000</v>
      </c>
      <c r="D61" s="163">
        <f>+D49+D55</f>
        <v>920</v>
      </c>
      <c r="E61" s="163">
        <f>+E49+E55</f>
        <v>920</v>
      </c>
      <c r="F61" s="163">
        <f>+F49+F55</f>
        <v>920</v>
      </c>
      <c r="G61" s="163">
        <f>+G49+G55</f>
        <v>920</v>
      </c>
      <c r="H61" s="162" t="s">
        <v>316</v>
      </c>
      <c r="I61" s="16">
        <f>SUM(I49:I60)</f>
        <v>0</v>
      </c>
      <c r="J61" s="16">
        <f>SUM(J49:J60)</f>
        <v>0</v>
      </c>
      <c r="K61" s="16">
        <f>SUM(K49:K60)</f>
        <v>0</v>
      </c>
      <c r="L61" s="16">
        <f>SUM(L49:L60)</f>
        <v>0</v>
      </c>
      <c r="M61" s="16">
        <f>SUM(M49:M60)</f>
        <v>0</v>
      </c>
    </row>
    <row r="62" spans="1:13" ht="13.5" thickBot="1">
      <c r="A62" s="161" t="s">
        <v>317</v>
      </c>
      <c r="B62" s="172" t="s">
        <v>318</v>
      </c>
      <c r="C62" s="173">
        <f>+C48+C61</f>
        <v>354000</v>
      </c>
      <c r="D62" s="173">
        <f>+D48+D61</f>
        <v>920</v>
      </c>
      <c r="E62" s="173">
        <f>+E48+E61</f>
        <v>920</v>
      </c>
      <c r="F62" s="173">
        <f>+F48+F61</f>
        <v>920</v>
      </c>
      <c r="G62" s="173">
        <f>+G48+G61</f>
        <v>920</v>
      </c>
      <c r="H62" s="172" t="s">
        <v>319</v>
      </c>
      <c r="I62" s="173">
        <f>+I48+I61</f>
        <v>354000</v>
      </c>
      <c r="J62" s="173">
        <f>+J48+J61</f>
        <v>0</v>
      </c>
      <c r="K62" s="173">
        <f>+K48+K61</f>
        <v>0</v>
      </c>
      <c r="L62" s="173">
        <f>+L48+L61</f>
        <v>0</v>
      </c>
      <c r="M62" s="173">
        <f>+M48+M61</f>
        <v>0</v>
      </c>
    </row>
    <row r="63" spans="1:13" ht="13.5" thickBot="1">
      <c r="A63" s="161" t="s">
        <v>320</v>
      </c>
      <c r="B63" s="172" t="s">
        <v>286</v>
      </c>
      <c r="C63" s="173">
        <f>IF(C48-I48&lt;0,I48-C48,"-")</f>
        <v>354000</v>
      </c>
      <c r="D63" s="173" t="str">
        <f>IF(D48-N48&lt;0,N48-D48,"-")</f>
        <v>-</v>
      </c>
      <c r="E63" s="173" t="str">
        <f>IF(E48-O48&lt;0,O48-E48,"-")</f>
        <v>-</v>
      </c>
      <c r="F63" s="173" t="str">
        <f>IF(F48-P48&lt;0,P48-F48,"-")</f>
        <v>-</v>
      </c>
      <c r="G63" s="173" t="str">
        <f>IF(G48-Q48&lt;0,Q48-G48,"-")</f>
        <v>-</v>
      </c>
      <c r="H63" s="172" t="s">
        <v>287</v>
      </c>
      <c r="I63" s="173" t="str">
        <f>IF(C48-I48&gt;0,C48-I48,"-")</f>
        <v>-</v>
      </c>
      <c r="J63" s="173" t="str">
        <f>IF(D48-J48&gt;0,D48-J48,"-")</f>
        <v>-</v>
      </c>
      <c r="K63" s="173" t="str">
        <f>IF(E48-K48&gt;0,E48-K48,"-")</f>
        <v>-</v>
      </c>
      <c r="L63" s="173" t="str">
        <f>IF(F48-L48&gt;0,F48-L48,"-")</f>
        <v>-</v>
      </c>
      <c r="M63" s="173" t="str">
        <f>IF(G48-M48&gt;0,G48-M48,"-")</f>
        <v>-</v>
      </c>
    </row>
    <row r="64" spans="1:13" ht="13.5" thickBot="1">
      <c r="A64" s="161" t="s">
        <v>321</v>
      </c>
      <c r="B64" s="172" t="s">
        <v>289</v>
      </c>
      <c r="C64" s="173" t="str">
        <f>IF(C48+C49-I62&lt;0,I62-(C48+C49),"-")</f>
        <v>-</v>
      </c>
      <c r="D64" s="173" t="str">
        <f>IF(D48+D49-N62&lt;0,N62-(D48+D49),"-")</f>
        <v>-</v>
      </c>
      <c r="E64" s="173" t="str">
        <f>IF(E48+E49-O62&lt;0,O62-(E48+E49),"-")</f>
        <v>-</v>
      </c>
      <c r="F64" s="173" t="str">
        <f>IF(F48+F49-P62&lt;0,P62-(F48+F49),"-")</f>
        <v>-</v>
      </c>
      <c r="G64" s="173" t="str">
        <f>IF(G48+G49-Q62&lt;0,Q62-(G48+G49),"-")</f>
        <v>-</v>
      </c>
      <c r="H64" s="172" t="s">
        <v>290</v>
      </c>
      <c r="I64" s="173" t="str">
        <f>IF(C48+C49-I62&gt;0,C48+C49-I62,"-")</f>
        <v>-</v>
      </c>
      <c r="J64" s="173">
        <f>IF(D48+D49-J62&gt;0,D48+D49-J62,"-")</f>
        <v>920</v>
      </c>
      <c r="K64" s="173">
        <f>IF(E48+E49-K62&gt;0,E48+E49-K62,"-")</f>
        <v>920</v>
      </c>
      <c r="L64" s="173">
        <f>IF(F48+F49-L62&gt;0,F48+F49-L62,"-")</f>
        <v>920</v>
      </c>
      <c r="M64" s="173">
        <f>IF(G48+G49-M62&gt;0,G48+G49-M62,"-")</f>
        <v>920</v>
      </c>
    </row>
    <row r="65" spans="1:13" ht="13.5" thickBot="1">
      <c r="A65" s="161" t="s">
        <v>324</v>
      </c>
      <c r="B65" s="172" t="s">
        <v>323</v>
      </c>
      <c r="C65" s="173">
        <f>SUM(C62,C28)</f>
        <v>289249988</v>
      </c>
      <c r="D65" s="173" t="e">
        <f>SUM(D62,D28)</f>
        <v>#REF!</v>
      </c>
      <c r="E65" s="173" t="e">
        <f>SUM(E62,E28)</f>
        <v>#REF!</v>
      </c>
      <c r="F65" s="173" t="e">
        <f>SUM(F62,F28)</f>
        <v>#REF!</v>
      </c>
      <c r="G65" s="173" t="e">
        <f>SUM(G62,G28)</f>
        <v>#REF!</v>
      </c>
      <c r="H65" s="172" t="s">
        <v>322</v>
      </c>
      <c r="I65" s="173">
        <f>SUM(I62,I28)</f>
        <v>289249988</v>
      </c>
      <c r="J65" s="173">
        <f>SUM(J62,J28)</f>
        <v>0</v>
      </c>
      <c r="K65" s="173">
        <f>SUM(K62,K28)</f>
        <v>0</v>
      </c>
      <c r="L65" s="173">
        <f>SUM(L62,L28)</f>
        <v>0</v>
      </c>
      <c r="M65" s="173">
        <f>SUM(M62,M28)</f>
        <v>0</v>
      </c>
    </row>
  </sheetData>
  <mergeCells count="4">
    <mergeCell ref="A3:A4"/>
    <mergeCell ref="B31:H31"/>
    <mergeCell ref="A34:A35"/>
    <mergeCell ref="B32:H32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300" r:id="rId1"/>
  <headerFooter alignWithMargins="0">
    <oddHeader xml:space="preserve">&amp;R&amp;"Times New Roman CE,Félkövér dőlt"&amp;14 2. sz. melléklet&amp;11 </oddHeader>
  </headerFooter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AM73"/>
  <sheetViews>
    <sheetView topLeftCell="A16" zoomScaleNormal="100" workbookViewId="0">
      <selection activeCell="C25" sqref="C25"/>
    </sheetView>
  </sheetViews>
  <sheetFormatPr defaultRowHeight="12.75"/>
  <cols>
    <col min="1" max="1" width="8.42578125" style="51" customWidth="1"/>
    <col min="2" max="2" width="67.85546875" style="9" customWidth="1"/>
    <col min="3" max="3" width="19.28515625" style="9" customWidth="1"/>
    <col min="4" max="7" width="21.5703125" style="9" hidden="1" customWidth="1"/>
    <col min="8" max="8" width="16.5703125" style="9" customWidth="1"/>
    <col min="9" max="12" width="21.5703125" style="9" hidden="1" customWidth="1"/>
    <col min="13" max="13" width="17.42578125" style="9" customWidth="1"/>
    <col min="14" max="17" width="21.5703125" style="9" hidden="1" customWidth="1"/>
    <col min="18" max="18" width="21.42578125" style="9" customWidth="1"/>
    <col min="19" max="20" width="9.140625" style="9"/>
    <col min="21" max="21" width="18" style="9" bestFit="1" customWidth="1"/>
    <col min="22" max="22" width="11.5703125" style="9" bestFit="1" customWidth="1"/>
    <col min="23" max="24" width="9.42578125" style="9" bestFit="1" customWidth="1"/>
    <col min="25" max="25" width="9.85546875" style="9" bestFit="1" customWidth="1"/>
    <col min="26" max="26" width="15" style="9" bestFit="1" customWidth="1"/>
    <col min="27" max="16384" width="9.140625" style="9"/>
  </cols>
  <sheetData>
    <row r="1" spans="1:26" s="4" customFormat="1" ht="2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6" s="6" customFormat="1" ht="15.95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9" t="s">
        <v>376</v>
      </c>
    </row>
    <row r="3" spans="1:26" ht="15.75" customHeight="1" thickBot="1">
      <c r="A3" s="7" t="s">
        <v>0</v>
      </c>
      <c r="B3" s="8" t="s">
        <v>1</v>
      </c>
      <c r="C3" s="395" t="s">
        <v>2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7"/>
    </row>
    <row r="4" spans="1:26" s="12" customFormat="1" ht="24.75" thickBot="1">
      <c r="A4" s="10">
        <v>1</v>
      </c>
      <c r="B4" s="11">
        <v>2</v>
      </c>
      <c r="C4" s="72" t="s">
        <v>351</v>
      </c>
      <c r="D4" s="72" t="s">
        <v>345</v>
      </c>
      <c r="E4" s="72" t="s">
        <v>346</v>
      </c>
      <c r="F4" s="72" t="s">
        <v>347</v>
      </c>
      <c r="G4" s="72" t="s">
        <v>346</v>
      </c>
      <c r="H4" s="72" t="s">
        <v>352</v>
      </c>
      <c r="I4" s="72" t="s">
        <v>345</v>
      </c>
      <c r="J4" s="72" t="s">
        <v>346</v>
      </c>
      <c r="K4" s="72" t="s">
        <v>347</v>
      </c>
      <c r="L4" s="72" t="s">
        <v>346</v>
      </c>
      <c r="M4" s="72" t="s">
        <v>353</v>
      </c>
      <c r="N4" s="72" t="s">
        <v>345</v>
      </c>
      <c r="O4" s="72" t="s">
        <v>346</v>
      </c>
      <c r="P4" s="72" t="s">
        <v>347</v>
      </c>
      <c r="Q4" s="72" t="s">
        <v>346</v>
      </c>
      <c r="R4" s="398" t="s">
        <v>69</v>
      </c>
    </row>
    <row r="5" spans="1:26" s="12" customFormat="1" ht="15.95" customHeight="1" thickBot="1">
      <c r="A5" s="13"/>
      <c r="B5" s="14" t="s">
        <v>3</v>
      </c>
      <c r="C5" s="400" t="s">
        <v>70</v>
      </c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212"/>
      <c r="O5" s="212"/>
      <c r="P5" s="212"/>
      <c r="Q5" s="212"/>
      <c r="R5" s="399"/>
    </row>
    <row r="6" spans="1:26" s="17" customFormat="1" ht="12" customHeight="1" thickBot="1">
      <c r="A6" s="10" t="s">
        <v>4</v>
      </c>
      <c r="B6" s="15" t="s">
        <v>68</v>
      </c>
      <c r="C6" s="16">
        <v>48003000</v>
      </c>
      <c r="D6" s="16"/>
      <c r="E6" s="16"/>
      <c r="F6" s="16"/>
      <c r="G6" s="16"/>
      <c r="H6" s="16">
        <v>10440000</v>
      </c>
      <c r="I6" s="16"/>
      <c r="J6" s="16"/>
      <c r="K6" s="16"/>
      <c r="L6" s="16"/>
      <c r="M6" s="16"/>
      <c r="N6" s="16"/>
      <c r="O6" s="16"/>
      <c r="P6" s="16"/>
      <c r="Q6" s="16"/>
      <c r="R6" s="16">
        <f>C6+H6+M6</f>
        <v>58443000</v>
      </c>
      <c r="U6" s="340">
        <f>C6+'4. sz. mell'!C6</f>
        <v>71459000</v>
      </c>
      <c r="V6" s="340">
        <f>D6+'4. sz. mell'!D6</f>
        <v>0</v>
      </c>
      <c r="W6" s="340">
        <f>E6+'4. sz. mell'!E6</f>
        <v>0</v>
      </c>
      <c r="X6" s="340">
        <f>F6+'4. sz. mell'!F6</f>
        <v>0</v>
      </c>
      <c r="Y6" s="340">
        <f>G6+'4. sz. mell'!G6</f>
        <v>0</v>
      </c>
      <c r="Z6" s="340">
        <f>H6+'4. sz. mell'!H6</f>
        <v>33284000</v>
      </c>
    </row>
    <row r="7" spans="1:26" s="17" customFormat="1" ht="12" customHeight="1" thickBot="1">
      <c r="A7" s="10" t="s">
        <v>10</v>
      </c>
      <c r="B7" s="15" t="s">
        <v>11</v>
      </c>
      <c r="C7" s="16">
        <f t="shared" ref="C7:Q7" si="0">SUM(C8:C10)</f>
        <v>119768000</v>
      </c>
      <c r="D7" s="16">
        <f t="shared" si="0"/>
        <v>0</v>
      </c>
      <c r="E7" s="16">
        <f t="shared" si="0"/>
        <v>0</v>
      </c>
      <c r="F7" s="16">
        <f>SUM(F8:F10)</f>
        <v>0</v>
      </c>
      <c r="G7" s="16">
        <f>SUM(G8:G10)</f>
        <v>0</v>
      </c>
      <c r="H7" s="16">
        <f t="shared" si="0"/>
        <v>50838000</v>
      </c>
      <c r="I7" s="16">
        <f>SUM(I8:I10)</f>
        <v>0</v>
      </c>
      <c r="J7" s="16">
        <f>SUM(J8:J10)</f>
        <v>0</v>
      </c>
      <c r="K7" s="16">
        <f>SUM(K8:K10)</f>
        <v>0</v>
      </c>
      <c r="L7" s="16">
        <f>SUM(L8:L10)</f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 t="shared" si="0"/>
        <v>0</v>
      </c>
      <c r="Q7" s="16">
        <f t="shared" si="0"/>
        <v>0</v>
      </c>
      <c r="R7" s="16">
        <f t="shared" ref="R7:R28" si="1">C7+H7+M7</f>
        <v>170606000</v>
      </c>
    </row>
    <row r="8" spans="1:26" s="21" customFormat="1" ht="12" customHeight="1">
      <c r="A8" s="18" t="s">
        <v>12</v>
      </c>
      <c r="B8" s="22" t="s">
        <v>13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>
        <f t="shared" si="1"/>
        <v>0</v>
      </c>
      <c r="U8" s="342">
        <f>C8+'4. sz. mell'!C8</f>
        <v>0</v>
      </c>
      <c r="V8" s="342">
        <f>D8+'4. sz. mell'!D8</f>
        <v>0</v>
      </c>
      <c r="W8" s="342">
        <f>E8+'4. sz. mell'!E8</f>
        <v>0</v>
      </c>
      <c r="X8" s="342">
        <f>F8+'4. sz. mell'!F8</f>
        <v>0</v>
      </c>
      <c r="Y8" s="342">
        <f>G8+'4. sz. mell'!G8</f>
        <v>0</v>
      </c>
      <c r="Z8" s="342">
        <f>H8+'4. sz. mell'!H8</f>
        <v>0</v>
      </c>
    </row>
    <row r="9" spans="1:26" s="21" customFormat="1" ht="12" customHeight="1">
      <c r="A9" s="18" t="s">
        <v>14</v>
      </c>
      <c r="B9" s="19" t="s">
        <v>15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>
        <f t="shared" si="1"/>
        <v>0</v>
      </c>
      <c r="U9" s="342">
        <f>C9+'4. sz. mell'!C9</f>
        <v>0</v>
      </c>
      <c r="V9" s="342">
        <f>D9+'4. sz. mell'!D9</f>
        <v>0</v>
      </c>
      <c r="W9" s="342">
        <f>E9+'4. sz. mell'!E9</f>
        <v>0</v>
      </c>
      <c r="X9" s="342">
        <f>F9+'4. sz. mell'!F9</f>
        <v>0</v>
      </c>
      <c r="Y9" s="342">
        <f>G9+'4. sz. mell'!G9</f>
        <v>0</v>
      </c>
      <c r="Z9" s="342">
        <f>H9+'4. sz. mell'!H9</f>
        <v>0</v>
      </c>
    </row>
    <row r="10" spans="1:26" s="21" customFormat="1" ht="12" customHeight="1">
      <c r="A10" s="18" t="s">
        <v>16</v>
      </c>
      <c r="B10" s="19" t="s">
        <v>17</v>
      </c>
      <c r="C10" s="20">
        <v>119768000</v>
      </c>
      <c r="D10" s="20"/>
      <c r="E10" s="20"/>
      <c r="F10" s="20"/>
      <c r="G10" s="20"/>
      <c r="H10" s="20">
        <v>50838000</v>
      </c>
      <c r="I10" s="20"/>
      <c r="J10" s="20"/>
      <c r="K10" s="20"/>
      <c r="L10" s="20"/>
      <c r="M10" s="20"/>
      <c r="N10" s="20"/>
      <c r="O10" s="20"/>
      <c r="P10" s="20"/>
      <c r="Q10" s="20"/>
      <c r="R10" s="20">
        <f t="shared" si="1"/>
        <v>170606000</v>
      </c>
      <c r="U10" s="342">
        <f>C10+'4. sz. mell'!C10</f>
        <v>119768000</v>
      </c>
      <c r="V10" s="342">
        <f>D10+'4. sz. mell'!D10</f>
        <v>0</v>
      </c>
      <c r="W10" s="342">
        <f>E10+'4. sz. mell'!E10</f>
        <v>0</v>
      </c>
      <c r="X10" s="342">
        <f>F10+'4. sz. mell'!F10</f>
        <v>0</v>
      </c>
      <c r="Y10" s="342">
        <f>G10+'4. sz. mell'!G10</f>
        <v>0</v>
      </c>
      <c r="Z10" s="342">
        <f>H10+'4. sz. mell'!H10</f>
        <v>50838000</v>
      </c>
    </row>
    <row r="11" spans="1:26" s="21" customFormat="1" ht="12" customHeight="1" thickBot="1">
      <c r="A11" s="18" t="s">
        <v>18</v>
      </c>
      <c r="B11" s="19" t="s">
        <v>19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>
        <f t="shared" si="1"/>
        <v>0</v>
      </c>
      <c r="U11" s="342">
        <f>C11+'4. sz. mell'!C11</f>
        <v>0</v>
      </c>
      <c r="V11" s="342">
        <f>D11+'4. sz. mell'!D11</f>
        <v>0</v>
      </c>
      <c r="W11" s="342">
        <f>E11+'4. sz. mell'!E11</f>
        <v>0</v>
      </c>
      <c r="X11" s="342">
        <f>F11+'4. sz. mell'!F11</f>
        <v>0</v>
      </c>
      <c r="Y11" s="342">
        <f>G11+'4. sz. mell'!G11</f>
        <v>0</v>
      </c>
      <c r="Z11" s="342">
        <f>H11+'4. sz. mell'!H11</f>
        <v>0</v>
      </c>
    </row>
    <row r="12" spans="1:26" s="21" customFormat="1" ht="12" customHeight="1" thickBot="1">
      <c r="A12" s="23" t="s">
        <v>20</v>
      </c>
      <c r="B12" s="24" t="s">
        <v>21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>
        <f t="shared" si="1"/>
        <v>0</v>
      </c>
    </row>
    <row r="13" spans="1:26" s="21" customFormat="1" ht="12" customHeight="1" thickBot="1">
      <c r="A13" s="23" t="s">
        <v>22</v>
      </c>
      <c r="B13" s="24" t="s">
        <v>23</v>
      </c>
      <c r="C13" s="16">
        <f t="shared" ref="C13:Q13" si="2">+C14+C15</f>
        <v>0</v>
      </c>
      <c r="D13" s="16">
        <f t="shared" si="2"/>
        <v>0</v>
      </c>
      <c r="E13" s="16">
        <f t="shared" si="2"/>
        <v>0</v>
      </c>
      <c r="F13" s="16">
        <f>+F14+F15</f>
        <v>0</v>
      </c>
      <c r="G13" s="16">
        <f>+G14+G15</f>
        <v>0</v>
      </c>
      <c r="H13" s="16">
        <f t="shared" si="2"/>
        <v>0</v>
      </c>
      <c r="I13" s="16">
        <f>+I14+I15</f>
        <v>0</v>
      </c>
      <c r="J13" s="16">
        <f>+J14+J15</f>
        <v>0</v>
      </c>
      <c r="K13" s="16">
        <f>+K14+K15</f>
        <v>0</v>
      </c>
      <c r="L13" s="16">
        <f>+L14+L15</f>
        <v>0</v>
      </c>
      <c r="M13" s="16">
        <f t="shared" si="2"/>
        <v>0</v>
      </c>
      <c r="N13" s="16">
        <f t="shared" si="2"/>
        <v>0</v>
      </c>
      <c r="O13" s="16">
        <f t="shared" si="2"/>
        <v>0</v>
      </c>
      <c r="P13" s="16">
        <f t="shared" si="2"/>
        <v>0</v>
      </c>
      <c r="Q13" s="16">
        <f t="shared" si="2"/>
        <v>0</v>
      </c>
      <c r="R13" s="16">
        <f t="shared" si="1"/>
        <v>0</v>
      </c>
    </row>
    <row r="14" spans="1:26" s="21" customFormat="1" ht="12" customHeight="1">
      <c r="A14" s="26" t="s">
        <v>24</v>
      </c>
      <c r="B14" s="27" t="s">
        <v>15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>
        <f t="shared" si="1"/>
        <v>0</v>
      </c>
    </row>
    <row r="15" spans="1:26" s="21" customFormat="1" ht="12" customHeight="1">
      <c r="A15" s="26" t="s">
        <v>25</v>
      </c>
      <c r="B15" s="29" t="s">
        <v>26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>
        <f t="shared" si="1"/>
        <v>0</v>
      </c>
    </row>
    <row r="16" spans="1:26" s="21" customFormat="1" ht="12" customHeight="1" thickBot="1">
      <c r="A16" s="18" t="s">
        <v>27</v>
      </c>
      <c r="B16" s="31" t="s">
        <v>28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>
        <f t="shared" si="1"/>
        <v>0</v>
      </c>
    </row>
    <row r="17" spans="1:26" s="21" customFormat="1" ht="12" customHeight="1" thickBot="1">
      <c r="A17" s="23" t="s">
        <v>29</v>
      </c>
      <c r="B17" s="24" t="s">
        <v>30</v>
      </c>
      <c r="C17" s="16">
        <f t="shared" ref="C17:Q17" si="3">+C18+C19+C20</f>
        <v>0</v>
      </c>
      <c r="D17" s="16">
        <f t="shared" si="3"/>
        <v>0</v>
      </c>
      <c r="E17" s="16">
        <f t="shared" si="3"/>
        <v>0</v>
      </c>
      <c r="F17" s="16">
        <f>+F18+F19+F20</f>
        <v>0</v>
      </c>
      <c r="G17" s="16">
        <f>+G18+G19+G20</f>
        <v>0</v>
      </c>
      <c r="H17" s="16">
        <f t="shared" si="3"/>
        <v>0</v>
      </c>
      <c r="I17" s="16">
        <f>+I18+I19+I20</f>
        <v>0</v>
      </c>
      <c r="J17" s="16">
        <f>+J18+J19+J20</f>
        <v>0</v>
      </c>
      <c r="K17" s="16">
        <f>+K18+K19+K20</f>
        <v>0</v>
      </c>
      <c r="L17" s="16">
        <f>+L18+L19+L20</f>
        <v>0</v>
      </c>
      <c r="M17" s="16">
        <f t="shared" si="3"/>
        <v>0</v>
      </c>
      <c r="N17" s="16">
        <f t="shared" si="3"/>
        <v>0</v>
      </c>
      <c r="O17" s="16">
        <f t="shared" si="3"/>
        <v>0</v>
      </c>
      <c r="P17" s="16">
        <f t="shared" si="3"/>
        <v>0</v>
      </c>
      <c r="Q17" s="16">
        <f t="shared" si="3"/>
        <v>0</v>
      </c>
      <c r="R17" s="16">
        <f t="shared" si="1"/>
        <v>0</v>
      </c>
    </row>
    <row r="18" spans="1:26" s="21" customFormat="1" ht="12" customHeight="1">
      <c r="A18" s="26" t="s">
        <v>31</v>
      </c>
      <c r="B18" s="27" t="s">
        <v>32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>
        <f t="shared" si="1"/>
        <v>0</v>
      </c>
    </row>
    <row r="19" spans="1:26" s="21" customFormat="1" ht="12" customHeight="1">
      <c r="A19" s="26" t="s">
        <v>33</v>
      </c>
      <c r="B19" s="29" t="s">
        <v>34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>
        <f t="shared" si="1"/>
        <v>0</v>
      </c>
    </row>
    <row r="20" spans="1:26" s="21" customFormat="1" ht="12" customHeight="1" thickBot="1">
      <c r="A20" s="18" t="s">
        <v>35</v>
      </c>
      <c r="B20" s="33" t="s">
        <v>36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>
        <f t="shared" si="1"/>
        <v>0</v>
      </c>
    </row>
    <row r="21" spans="1:26" s="17" customFormat="1" ht="12" customHeight="1" thickBot="1">
      <c r="A21" s="23" t="s">
        <v>37</v>
      </c>
      <c r="B21" s="24" t="s">
        <v>38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>
        <f t="shared" si="1"/>
        <v>0</v>
      </c>
    </row>
    <row r="22" spans="1:26" s="17" customFormat="1" ht="12" customHeight="1" thickBot="1">
      <c r="A22" s="23" t="s">
        <v>39</v>
      </c>
      <c r="B22" s="24" t="s">
        <v>40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>
        <f t="shared" si="1"/>
        <v>0</v>
      </c>
    </row>
    <row r="23" spans="1:26" s="17" customFormat="1" ht="12" customHeight="1" thickBot="1">
      <c r="A23" s="10" t="s">
        <v>41</v>
      </c>
      <c r="B23" s="24" t="s">
        <v>42</v>
      </c>
      <c r="C23" s="35">
        <f t="shared" ref="C23:Q23" si="4">+C6+C7+C12+C13+C17+C21+C22</f>
        <v>167771000</v>
      </c>
      <c r="D23" s="35">
        <f t="shared" si="4"/>
        <v>0</v>
      </c>
      <c r="E23" s="35">
        <f t="shared" si="4"/>
        <v>0</v>
      </c>
      <c r="F23" s="35">
        <f>+F6+F7+F12+F13+F17+F21+F22</f>
        <v>0</v>
      </c>
      <c r="G23" s="35">
        <f>+G6+G7+G12+G13+G17+G21+G22</f>
        <v>0</v>
      </c>
      <c r="H23" s="35">
        <f t="shared" si="4"/>
        <v>61278000</v>
      </c>
      <c r="I23" s="35">
        <f>+I6+I7+I12+I13+I17+I21+I22</f>
        <v>0</v>
      </c>
      <c r="J23" s="35">
        <f>+J6+J7+J12+J13+J17+J21+J22</f>
        <v>0</v>
      </c>
      <c r="K23" s="35">
        <f>+K6+K7+K12+K13+K17+K21+K22</f>
        <v>0</v>
      </c>
      <c r="L23" s="35">
        <f>+L6+L7+L12+L13+L17+L21+L22</f>
        <v>0</v>
      </c>
      <c r="M23" s="35">
        <f t="shared" si="4"/>
        <v>0</v>
      </c>
      <c r="N23" s="35">
        <f t="shared" si="4"/>
        <v>0</v>
      </c>
      <c r="O23" s="35">
        <f t="shared" si="4"/>
        <v>0</v>
      </c>
      <c r="P23" s="35">
        <f t="shared" si="4"/>
        <v>0</v>
      </c>
      <c r="Q23" s="35">
        <f t="shared" si="4"/>
        <v>0</v>
      </c>
      <c r="R23" s="35">
        <f t="shared" si="1"/>
        <v>229049000</v>
      </c>
    </row>
    <row r="24" spans="1:26" s="17" customFormat="1" ht="12" customHeight="1" thickBot="1">
      <c r="A24" s="36" t="s">
        <v>43</v>
      </c>
      <c r="B24" s="24" t="s">
        <v>44</v>
      </c>
      <c r="C24" s="35">
        <f t="shared" ref="C24:Q24" si="5">+C25+C26+C27</f>
        <v>6151060</v>
      </c>
      <c r="D24" s="35">
        <f t="shared" si="5"/>
        <v>0</v>
      </c>
      <c r="E24" s="35">
        <f t="shared" si="5"/>
        <v>0</v>
      </c>
      <c r="F24" s="35">
        <f>+F25+F26+F27</f>
        <v>0</v>
      </c>
      <c r="G24" s="35">
        <f>+G25+G26+G27</f>
        <v>0</v>
      </c>
      <c r="H24" s="35">
        <f t="shared" si="5"/>
        <v>2300000</v>
      </c>
      <c r="I24" s="35">
        <f>+I25+I26+I27</f>
        <v>0</v>
      </c>
      <c r="J24" s="35">
        <f>+J25+J26+J27</f>
        <v>0</v>
      </c>
      <c r="K24" s="35">
        <f>+K25+K26+K27</f>
        <v>0</v>
      </c>
      <c r="L24" s="35">
        <f>+L25+L26+L27</f>
        <v>0</v>
      </c>
      <c r="M24" s="35">
        <f t="shared" si="5"/>
        <v>0</v>
      </c>
      <c r="N24" s="35">
        <f t="shared" si="5"/>
        <v>0</v>
      </c>
      <c r="O24" s="35">
        <f t="shared" si="5"/>
        <v>0</v>
      </c>
      <c r="P24" s="35">
        <f t="shared" si="5"/>
        <v>0</v>
      </c>
      <c r="Q24" s="35">
        <f t="shared" si="5"/>
        <v>0</v>
      </c>
      <c r="R24" s="35">
        <f t="shared" si="1"/>
        <v>8451060</v>
      </c>
    </row>
    <row r="25" spans="1:26" s="17" customFormat="1" ht="12" customHeight="1">
      <c r="A25" s="26" t="s">
        <v>45</v>
      </c>
      <c r="B25" s="27" t="s">
        <v>46</v>
      </c>
      <c r="C25" s="28">
        <v>6151060</v>
      </c>
      <c r="D25" s="28"/>
      <c r="E25" s="28"/>
      <c r="F25" s="28"/>
      <c r="G25" s="28"/>
      <c r="H25" s="28">
        <v>2300000</v>
      </c>
      <c r="I25" s="28"/>
      <c r="J25" s="28"/>
      <c r="K25" s="28"/>
      <c r="L25" s="28"/>
      <c r="M25" s="28"/>
      <c r="N25" s="28"/>
      <c r="O25" s="28"/>
      <c r="P25" s="28"/>
      <c r="Q25" s="28"/>
      <c r="R25" s="28">
        <f t="shared" si="1"/>
        <v>8451060</v>
      </c>
      <c r="U25" s="341">
        <f>C25+'4. sz. mell'!C25</f>
        <v>7409150</v>
      </c>
      <c r="V25" s="341">
        <f>D25+'4. sz. mell'!D25</f>
        <v>0</v>
      </c>
      <c r="W25" s="341">
        <f>E25+'4. sz. mell'!E25</f>
        <v>0</v>
      </c>
      <c r="X25" s="341">
        <f>F25+'4. sz. mell'!F25</f>
        <v>0</v>
      </c>
      <c r="Y25" s="341">
        <f>G25+'4. sz. mell'!G25</f>
        <v>0</v>
      </c>
      <c r="Z25" s="341">
        <f>H25+'4. sz. mell'!H25</f>
        <v>6491838</v>
      </c>
    </row>
    <row r="26" spans="1:26" s="17" customFormat="1" ht="12" customHeight="1">
      <c r="A26" s="26" t="s">
        <v>47</v>
      </c>
      <c r="B26" s="29" t="s">
        <v>48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>
        <f t="shared" si="1"/>
        <v>0</v>
      </c>
    </row>
    <row r="27" spans="1:26" s="21" customFormat="1" ht="12" customHeight="1" thickBot="1">
      <c r="A27" s="18" t="s">
        <v>49</v>
      </c>
      <c r="B27" s="33" t="s">
        <v>50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>
        <f t="shared" si="1"/>
        <v>0</v>
      </c>
    </row>
    <row r="28" spans="1:26" s="21" customFormat="1" ht="15" customHeight="1" thickBot="1">
      <c r="A28" s="36" t="s">
        <v>51</v>
      </c>
      <c r="B28" s="37" t="s">
        <v>52</v>
      </c>
      <c r="C28" s="38">
        <f t="shared" ref="C28:Q28" si="6">+C23+C24</f>
        <v>173922060</v>
      </c>
      <c r="D28" s="38">
        <f t="shared" si="6"/>
        <v>0</v>
      </c>
      <c r="E28" s="38">
        <f t="shared" si="6"/>
        <v>0</v>
      </c>
      <c r="F28" s="38">
        <f>+F23+F24</f>
        <v>0</v>
      </c>
      <c r="G28" s="38">
        <f>+G23+G24</f>
        <v>0</v>
      </c>
      <c r="H28" s="38">
        <f t="shared" si="6"/>
        <v>63578000</v>
      </c>
      <c r="I28" s="38">
        <f>+I23+I24</f>
        <v>0</v>
      </c>
      <c r="J28" s="38">
        <f>+J23+J24</f>
        <v>0</v>
      </c>
      <c r="K28" s="38">
        <f>+K23+K24</f>
        <v>0</v>
      </c>
      <c r="L28" s="38">
        <f>+L23+L24</f>
        <v>0</v>
      </c>
      <c r="M28" s="38">
        <f t="shared" si="6"/>
        <v>0</v>
      </c>
      <c r="N28" s="38">
        <f t="shared" si="6"/>
        <v>0</v>
      </c>
      <c r="O28" s="38">
        <f t="shared" si="6"/>
        <v>0</v>
      </c>
      <c r="P28" s="38">
        <f t="shared" si="6"/>
        <v>0</v>
      </c>
      <c r="Q28" s="38">
        <f t="shared" si="6"/>
        <v>0</v>
      </c>
      <c r="R28" s="38">
        <f t="shared" si="1"/>
        <v>237500060</v>
      </c>
    </row>
    <row r="29" spans="1:26" s="21" customFormat="1" ht="15" customHeight="1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1:26" ht="13.5" thickBot="1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4"/>
    </row>
    <row r="31" spans="1:26" s="12" customFormat="1" ht="16.5" customHeight="1" thickBot="1">
      <c r="A31" s="45"/>
      <c r="B31" s="46" t="s">
        <v>53</v>
      </c>
      <c r="C31" s="218" t="s">
        <v>351</v>
      </c>
      <c r="D31" s="46" t="s">
        <v>345</v>
      </c>
      <c r="E31" s="46" t="s">
        <v>346</v>
      </c>
      <c r="F31" s="46" t="s">
        <v>347</v>
      </c>
      <c r="G31" s="46" t="s">
        <v>346</v>
      </c>
      <c r="H31" s="218" t="s">
        <v>352</v>
      </c>
      <c r="I31" s="46" t="s">
        <v>345</v>
      </c>
      <c r="J31" s="46" t="s">
        <v>346</v>
      </c>
      <c r="K31" s="46" t="s">
        <v>347</v>
      </c>
      <c r="L31" s="46" t="s">
        <v>346</v>
      </c>
      <c r="M31" s="218" t="s">
        <v>353</v>
      </c>
      <c r="N31" s="46"/>
      <c r="O31" s="46"/>
      <c r="P31" s="46"/>
      <c r="Q31" s="46"/>
      <c r="R31" s="219" t="s">
        <v>338</v>
      </c>
    </row>
    <row r="32" spans="1:26" s="47" customFormat="1" ht="12" customHeight="1" thickBot="1">
      <c r="A32" s="272" t="s">
        <v>4</v>
      </c>
      <c r="B32" s="273" t="s">
        <v>377</v>
      </c>
      <c r="C32" s="274">
        <f>SUM(C33:C38)</f>
        <v>10596060</v>
      </c>
      <c r="D32" s="16">
        <f>SUM(D33:D37)</f>
        <v>0</v>
      </c>
      <c r="E32" s="16">
        <f>SUM(E33:E37)</f>
        <v>0</v>
      </c>
      <c r="F32" s="16">
        <f>SUM(F33:F37)</f>
        <v>0</v>
      </c>
      <c r="G32" s="16">
        <f>SUM(G33:G37)</f>
        <v>0</v>
      </c>
      <c r="H32" s="16">
        <f t="shared" ref="H32:M32" si="7">SUM(H33:H38)</f>
        <v>12640000</v>
      </c>
      <c r="I32" s="16">
        <f t="shared" si="7"/>
        <v>0</v>
      </c>
      <c r="J32" s="16">
        <f t="shared" si="7"/>
        <v>0</v>
      </c>
      <c r="K32" s="16">
        <f t="shared" si="7"/>
        <v>0</v>
      </c>
      <c r="L32" s="16">
        <f t="shared" si="7"/>
        <v>0</v>
      </c>
      <c r="M32" s="16">
        <f t="shared" si="7"/>
        <v>0</v>
      </c>
      <c r="N32" s="16">
        <f>SUM(N33:N37)</f>
        <v>0</v>
      </c>
      <c r="O32" s="16">
        <f>SUM(O33:O37)</f>
        <v>0</v>
      </c>
      <c r="P32" s="16">
        <f>SUM(P33:P37)</f>
        <v>0</v>
      </c>
      <c r="Q32" s="16">
        <f>SUM(Q33:Q37)</f>
        <v>0</v>
      </c>
      <c r="R32" s="16">
        <f t="shared" ref="R32:R66" si="8">C32+H32+M32</f>
        <v>23236060</v>
      </c>
    </row>
    <row r="33" spans="1:39" ht="12" customHeight="1">
      <c r="A33" s="275" t="s">
        <v>5</v>
      </c>
      <c r="B33" s="113" t="s">
        <v>245</v>
      </c>
      <c r="C33" s="276"/>
      <c r="D33" s="28"/>
      <c r="E33" s="28"/>
      <c r="F33" s="28"/>
      <c r="G33" s="28"/>
      <c r="H33" s="28">
        <v>200000</v>
      </c>
      <c r="I33" s="28"/>
      <c r="J33" s="28"/>
      <c r="K33" s="28"/>
      <c r="L33" s="28"/>
      <c r="M33" s="28"/>
      <c r="N33" s="28"/>
      <c r="O33" s="28"/>
      <c r="P33" s="28"/>
      <c r="Q33" s="28"/>
      <c r="R33" s="28">
        <f t="shared" si="8"/>
        <v>200000</v>
      </c>
      <c r="T33" s="56"/>
      <c r="U33" s="56">
        <f>C33+'4. sz. mell'!C32</f>
        <v>125320000</v>
      </c>
      <c r="V33" s="56">
        <f>D33+'4. sz. mell'!D32</f>
        <v>0</v>
      </c>
      <c r="W33" s="56">
        <f>E33+'4. sz. mell'!E32</f>
        <v>0</v>
      </c>
      <c r="X33" s="56">
        <f>F33+'4. sz. mell'!F32</f>
        <v>0</v>
      </c>
      <c r="Y33" s="56">
        <f>G33+'4. sz. mell'!G32</f>
        <v>0</v>
      </c>
      <c r="Z33" s="56">
        <f>H33+'4. sz. mell'!H32</f>
        <v>47882006</v>
      </c>
      <c r="AA33" s="56"/>
      <c r="AB33" s="56"/>
      <c r="AC33" s="56"/>
      <c r="AD33" s="56"/>
      <c r="AE33" s="56">
        <f>I33+'4. sz. mell'!I32</f>
        <v>0</v>
      </c>
      <c r="AF33" s="56">
        <f>J33+'4. sz. mell'!J32</f>
        <v>0</v>
      </c>
      <c r="AG33" s="56">
        <f>K33+'4. sz. mell'!K32</f>
        <v>0</v>
      </c>
      <c r="AH33" s="56">
        <f>L33+'4. sz. mell'!L32</f>
        <v>0</v>
      </c>
      <c r="AI33" s="56">
        <f>M33+'4. sz. mell'!M32</f>
        <v>0</v>
      </c>
      <c r="AJ33" s="56">
        <f>N33+'4. sz. mell'!N32</f>
        <v>0</v>
      </c>
      <c r="AK33" s="56">
        <f>O33+'4. sz. mell'!O32</f>
        <v>0</v>
      </c>
      <c r="AL33" s="56">
        <f>P33+'4. sz. mell'!P32</f>
        <v>0</v>
      </c>
      <c r="AM33" s="56">
        <f>Q33+'4. sz. mell'!Q32</f>
        <v>0</v>
      </c>
    </row>
    <row r="34" spans="1:39" ht="12" customHeight="1">
      <c r="A34" s="277" t="s">
        <v>6</v>
      </c>
      <c r="B34" s="19" t="s">
        <v>56</v>
      </c>
      <c r="C34" s="278"/>
      <c r="D34" s="48"/>
      <c r="E34" s="48"/>
      <c r="F34" s="48"/>
      <c r="G34" s="48"/>
      <c r="H34" s="48">
        <v>97000</v>
      </c>
      <c r="I34" s="48"/>
      <c r="J34" s="48"/>
      <c r="K34" s="48"/>
      <c r="L34" s="48"/>
      <c r="M34" s="48"/>
      <c r="N34" s="48"/>
      <c r="O34" s="48"/>
      <c r="P34" s="48"/>
      <c r="Q34" s="48"/>
      <c r="R34" s="48">
        <f t="shared" si="8"/>
        <v>97000</v>
      </c>
      <c r="T34" s="56"/>
      <c r="U34" s="56">
        <f>C34+'4. sz. mell'!C33</f>
        <v>23304000</v>
      </c>
      <c r="V34" s="56">
        <f>D34+'4. sz. mell'!D33</f>
        <v>0</v>
      </c>
      <c r="W34" s="56">
        <f>E34+'4. sz. mell'!E33</f>
        <v>0</v>
      </c>
      <c r="X34" s="56">
        <f>F34+'4. sz. mell'!F33</f>
        <v>0</v>
      </c>
      <c r="Y34" s="56">
        <f>G34+'4. sz. mell'!G33</f>
        <v>0</v>
      </c>
      <c r="Z34" s="56">
        <f>H34+'4. sz. mell'!H33</f>
        <v>8594851</v>
      </c>
      <c r="AA34" s="56"/>
      <c r="AB34" s="56"/>
      <c r="AC34" s="56"/>
      <c r="AD34" s="56"/>
    </row>
    <row r="35" spans="1:39" ht="12" customHeight="1">
      <c r="A35" s="277" t="s">
        <v>7</v>
      </c>
      <c r="B35" s="19" t="s">
        <v>378</v>
      </c>
      <c r="C35" s="279">
        <v>4445000</v>
      </c>
      <c r="D35" s="48"/>
      <c r="E35" s="48"/>
      <c r="F35" s="48"/>
      <c r="G35" s="48"/>
      <c r="H35" s="48">
        <v>4047000</v>
      </c>
      <c r="I35" s="48"/>
      <c r="J35" s="48"/>
      <c r="K35" s="48"/>
      <c r="L35" s="48"/>
      <c r="M35" s="48"/>
      <c r="N35" s="48"/>
      <c r="O35" s="48"/>
      <c r="P35" s="48"/>
      <c r="Q35" s="48"/>
      <c r="R35" s="48">
        <f t="shared" si="8"/>
        <v>8492000</v>
      </c>
      <c r="T35" s="56"/>
      <c r="U35" s="56">
        <f>C35+'4. sz. mell'!C34</f>
        <v>42749000</v>
      </c>
      <c r="V35" s="56">
        <f>D35+'4. sz. mell'!D34</f>
        <v>0</v>
      </c>
      <c r="W35" s="56">
        <f>E35+'4. sz. mell'!E34</f>
        <v>0</v>
      </c>
      <c r="X35" s="56">
        <f>F35+'4. sz. mell'!F34</f>
        <v>0</v>
      </c>
      <c r="Y35" s="56">
        <f>G35+'4. sz. mell'!G34</f>
        <v>0</v>
      </c>
      <c r="Z35" s="56">
        <f>H35+'4. sz. mell'!H34</f>
        <v>25238856</v>
      </c>
      <c r="AA35" s="56"/>
      <c r="AB35" s="56"/>
      <c r="AC35" s="56"/>
      <c r="AD35" s="56"/>
    </row>
    <row r="36" spans="1:39" ht="12" customHeight="1">
      <c r="A36" s="277" t="s">
        <v>8</v>
      </c>
      <c r="B36" s="119" t="s">
        <v>58</v>
      </c>
      <c r="C36" s="280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>
        <f t="shared" si="8"/>
        <v>0</v>
      </c>
      <c r="T36" s="56"/>
      <c r="U36" s="56">
        <f>C36+'4. sz. mell'!C35</f>
        <v>0</v>
      </c>
      <c r="V36" s="56">
        <f>D36+'4. sz. mell'!D35</f>
        <v>0</v>
      </c>
      <c r="W36" s="56">
        <f>E36+'4. sz. mell'!E35</f>
        <v>0</v>
      </c>
      <c r="X36" s="56">
        <f>F36+'4. sz. mell'!F35</f>
        <v>0</v>
      </c>
      <c r="Y36" s="56">
        <f>G36+'4. sz. mell'!G35</f>
        <v>0</v>
      </c>
      <c r="Z36" s="56">
        <f>H36+'4. sz. mell'!H35</f>
        <v>0</v>
      </c>
      <c r="AA36" s="56"/>
      <c r="AB36" s="56"/>
      <c r="AC36" s="56"/>
      <c r="AD36" s="56"/>
    </row>
    <row r="37" spans="1:39" ht="12" customHeight="1">
      <c r="A37" s="281" t="s">
        <v>9</v>
      </c>
      <c r="B37" s="119" t="s">
        <v>59</v>
      </c>
      <c r="C37" s="280"/>
      <c r="D37" s="48"/>
      <c r="E37" s="48"/>
      <c r="F37" s="48"/>
      <c r="G37" s="48"/>
      <c r="H37" s="48">
        <v>5920000</v>
      </c>
      <c r="I37" s="48"/>
      <c r="J37" s="48"/>
      <c r="K37" s="48"/>
      <c r="L37" s="48"/>
      <c r="M37" s="48"/>
      <c r="N37" s="48"/>
      <c r="O37" s="48"/>
      <c r="P37" s="48"/>
      <c r="Q37" s="48"/>
      <c r="R37" s="48">
        <f t="shared" si="8"/>
        <v>5920000</v>
      </c>
      <c r="T37" s="56"/>
      <c r="U37" s="56">
        <f>C37+'4. sz. mell'!C36</f>
        <v>858090</v>
      </c>
      <c r="V37" s="56">
        <f>D37+'4. sz. mell'!D36</f>
        <v>0</v>
      </c>
      <c r="W37" s="56">
        <f>E37+'4. sz. mell'!E36</f>
        <v>0</v>
      </c>
      <c r="X37" s="56">
        <f>F37+'4. sz. mell'!F36</f>
        <v>0</v>
      </c>
      <c r="Y37" s="56">
        <f>G37+'4. sz. mell'!G36</f>
        <v>0</v>
      </c>
      <c r="Z37" s="56">
        <f>H37+'4. sz. mell'!H36</f>
        <v>6422125</v>
      </c>
      <c r="AA37" s="56"/>
      <c r="AB37" s="56"/>
      <c r="AC37" s="56"/>
      <c r="AD37" s="56"/>
    </row>
    <row r="38" spans="1:39" ht="12" customHeight="1" thickBot="1">
      <c r="A38" s="282" t="s">
        <v>379</v>
      </c>
      <c r="B38" s="283" t="s">
        <v>380</v>
      </c>
      <c r="C38" s="284">
        <v>6151060</v>
      </c>
      <c r="D38" s="30"/>
      <c r="E38" s="30"/>
      <c r="F38" s="30"/>
      <c r="G38" s="30"/>
      <c r="H38" s="30">
        <v>2376000</v>
      </c>
      <c r="I38" s="30"/>
      <c r="J38" s="30"/>
      <c r="K38" s="30"/>
      <c r="L38" s="30"/>
      <c r="M38" s="30"/>
      <c r="N38" s="30"/>
      <c r="O38" s="30"/>
      <c r="P38" s="30"/>
      <c r="Q38" s="30"/>
      <c r="R38" s="30">
        <f t="shared" si="8"/>
        <v>8527060</v>
      </c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</row>
    <row r="39" spans="1:39" ht="12" customHeight="1" thickBot="1">
      <c r="A39" s="23" t="s">
        <v>10</v>
      </c>
      <c r="B39" s="24" t="s">
        <v>60</v>
      </c>
      <c r="C39" s="16">
        <f t="shared" ref="C39:Q39" si="9">SUM(C40:C42)</f>
        <v>0</v>
      </c>
      <c r="D39" s="16">
        <f t="shared" si="9"/>
        <v>0</v>
      </c>
      <c r="E39" s="16">
        <f t="shared" si="9"/>
        <v>0</v>
      </c>
      <c r="F39" s="16">
        <f>SUM(F40:F42)</f>
        <v>0</v>
      </c>
      <c r="G39" s="16">
        <f>SUM(G40:G42)</f>
        <v>0</v>
      </c>
      <c r="H39" s="16">
        <f t="shared" si="9"/>
        <v>100000</v>
      </c>
      <c r="I39" s="16">
        <f>SUM(I40:I42)</f>
        <v>0</v>
      </c>
      <c r="J39" s="16">
        <f>SUM(J40:J42)</f>
        <v>0</v>
      </c>
      <c r="K39" s="16">
        <f>SUM(K40:K42)</f>
        <v>0</v>
      </c>
      <c r="L39" s="16">
        <f>SUM(L40:L42)</f>
        <v>0</v>
      </c>
      <c r="M39" s="16">
        <f t="shared" si="9"/>
        <v>0</v>
      </c>
      <c r="N39" s="16">
        <f t="shared" si="9"/>
        <v>0</v>
      </c>
      <c r="O39" s="16">
        <f t="shared" si="9"/>
        <v>0</v>
      </c>
      <c r="P39" s="16">
        <f t="shared" si="9"/>
        <v>0</v>
      </c>
      <c r="Q39" s="16">
        <f t="shared" si="9"/>
        <v>0</v>
      </c>
      <c r="R39" s="16">
        <f t="shared" si="8"/>
        <v>100000</v>
      </c>
      <c r="Y39" s="56"/>
      <c r="Z39" s="56"/>
      <c r="AA39" s="56"/>
      <c r="AB39" s="56"/>
      <c r="AC39" s="56"/>
      <c r="AD39" s="56"/>
    </row>
    <row r="40" spans="1:39" s="47" customFormat="1" ht="12" customHeight="1">
      <c r="A40" s="18" t="s">
        <v>12</v>
      </c>
      <c r="B40" s="22" t="s">
        <v>61</v>
      </c>
      <c r="C40" s="28"/>
      <c r="D40" s="28"/>
      <c r="E40" s="28"/>
      <c r="F40" s="28"/>
      <c r="G40" s="28"/>
      <c r="H40" s="28">
        <v>100000</v>
      </c>
      <c r="I40" s="28"/>
      <c r="J40" s="28"/>
      <c r="K40" s="28"/>
      <c r="L40" s="28"/>
      <c r="M40" s="28"/>
      <c r="N40" s="28"/>
      <c r="O40" s="28"/>
      <c r="P40" s="28"/>
      <c r="Q40" s="28"/>
      <c r="R40" s="28">
        <f t="shared" si="8"/>
        <v>100000</v>
      </c>
      <c r="U40" s="339">
        <f>C40+'4. sz. mell'!C38</f>
        <v>254000</v>
      </c>
      <c r="V40" s="339">
        <f>D40+'4. sz. mell'!D38</f>
        <v>0</v>
      </c>
      <c r="W40" s="339">
        <f>E40+'4. sz. mell'!E38</f>
        <v>0</v>
      </c>
      <c r="X40" s="339">
        <f>F40+'4. sz. mell'!F38</f>
        <v>0</v>
      </c>
      <c r="Y40" s="339">
        <f>G40+'4. sz. mell'!G38</f>
        <v>0</v>
      </c>
      <c r="Z40" s="339">
        <f>H40+'4. sz. mell'!H38</f>
        <v>100000</v>
      </c>
      <c r="AA40" s="56"/>
      <c r="AB40" s="56"/>
      <c r="AC40" s="56"/>
      <c r="AD40" s="56"/>
    </row>
    <row r="41" spans="1:39" ht="12" customHeight="1">
      <c r="A41" s="18" t="s">
        <v>14</v>
      </c>
      <c r="B41" s="19" t="s">
        <v>62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>
        <f t="shared" si="8"/>
        <v>0</v>
      </c>
      <c r="U41" s="339">
        <f>C41+'4. sz. mell'!C39</f>
        <v>0</v>
      </c>
      <c r="V41" s="339">
        <f>D41+'4. sz. mell'!D39</f>
        <v>0</v>
      </c>
      <c r="W41" s="339">
        <f>E41+'4. sz. mell'!E39</f>
        <v>0</v>
      </c>
      <c r="X41" s="339">
        <f>F41+'4. sz. mell'!F39</f>
        <v>0</v>
      </c>
      <c r="Y41" s="339">
        <f>G41+'4. sz. mell'!G39</f>
        <v>0</v>
      </c>
      <c r="Z41" s="339">
        <f>H41+'4. sz. mell'!H39</f>
        <v>0</v>
      </c>
      <c r="AA41" s="56"/>
      <c r="AB41" s="56"/>
      <c r="AC41" s="56"/>
      <c r="AD41" s="56"/>
    </row>
    <row r="42" spans="1:39" ht="12" customHeight="1">
      <c r="A42" s="18" t="s">
        <v>16</v>
      </c>
      <c r="B42" s="19" t="s">
        <v>63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>
        <f t="shared" si="8"/>
        <v>0</v>
      </c>
      <c r="U42" s="339">
        <f>C42+'4. sz. mell'!C40</f>
        <v>0</v>
      </c>
      <c r="V42" s="339">
        <f>D42+'4. sz. mell'!D40</f>
        <v>0</v>
      </c>
      <c r="W42" s="339">
        <f>E42+'4. sz. mell'!E40</f>
        <v>0</v>
      </c>
      <c r="X42" s="339">
        <f>F42+'4. sz. mell'!F40</f>
        <v>0</v>
      </c>
      <c r="Y42" s="339">
        <f>G42+'4. sz. mell'!G40</f>
        <v>0</v>
      </c>
      <c r="Z42" s="339">
        <f>H42+'4. sz. mell'!H40</f>
        <v>0</v>
      </c>
      <c r="AA42" s="56"/>
      <c r="AB42" s="56"/>
      <c r="AC42" s="56"/>
      <c r="AD42" s="56"/>
    </row>
    <row r="43" spans="1:39" ht="12" customHeight="1" thickBot="1">
      <c r="A43" s="18" t="s">
        <v>18</v>
      </c>
      <c r="B43" s="19" t="s">
        <v>64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>
        <f t="shared" si="8"/>
        <v>0</v>
      </c>
      <c r="U43" s="339">
        <f>C43+'4. sz. mell'!C41</f>
        <v>0</v>
      </c>
      <c r="V43" s="339">
        <f>D43+'4. sz. mell'!D41</f>
        <v>0</v>
      </c>
      <c r="W43" s="339">
        <f>E43+'4. sz. mell'!E41</f>
        <v>0</v>
      </c>
      <c r="X43" s="339">
        <f>F43+'4. sz. mell'!F41</f>
        <v>0</v>
      </c>
      <c r="Y43" s="339">
        <f>G43+'4. sz. mell'!G41</f>
        <v>0</v>
      </c>
      <c r="Z43" s="339">
        <f>H43+'4. sz. mell'!H41</f>
        <v>0</v>
      </c>
      <c r="AA43" s="56"/>
      <c r="AB43" s="56"/>
      <c r="AC43" s="56"/>
      <c r="AD43" s="56"/>
    </row>
    <row r="44" spans="1:39" s="59" customFormat="1" ht="12" customHeight="1" thickBot="1">
      <c r="A44" s="57" t="s">
        <v>22</v>
      </c>
      <c r="B44" s="24" t="s">
        <v>103</v>
      </c>
      <c r="C44" s="58">
        <f t="shared" ref="C44:Q44" si="10">SUM(C39,C32)</f>
        <v>10596060</v>
      </c>
      <c r="D44" s="58">
        <f t="shared" si="10"/>
        <v>0</v>
      </c>
      <c r="E44" s="58">
        <f t="shared" si="10"/>
        <v>0</v>
      </c>
      <c r="F44" s="58">
        <f t="shared" si="10"/>
        <v>0</v>
      </c>
      <c r="G44" s="58">
        <f t="shared" si="10"/>
        <v>0</v>
      </c>
      <c r="H44" s="58">
        <f t="shared" si="10"/>
        <v>12740000</v>
      </c>
      <c r="I44" s="58">
        <f t="shared" si="10"/>
        <v>0</v>
      </c>
      <c r="J44" s="58">
        <f t="shared" si="10"/>
        <v>0</v>
      </c>
      <c r="K44" s="58">
        <f t="shared" si="10"/>
        <v>0</v>
      </c>
      <c r="L44" s="58">
        <f t="shared" si="10"/>
        <v>0</v>
      </c>
      <c r="M44" s="58">
        <f t="shared" si="10"/>
        <v>0</v>
      </c>
      <c r="N44" s="58">
        <f t="shared" si="10"/>
        <v>0</v>
      </c>
      <c r="O44" s="58">
        <f t="shared" si="10"/>
        <v>0</v>
      </c>
      <c r="P44" s="58">
        <f t="shared" si="10"/>
        <v>0</v>
      </c>
      <c r="Q44" s="58">
        <f t="shared" si="10"/>
        <v>0</v>
      </c>
      <c r="R44" s="58">
        <f t="shared" si="8"/>
        <v>23336060</v>
      </c>
      <c r="Y44" s="56"/>
      <c r="Z44" s="56"/>
      <c r="AA44" s="56"/>
      <c r="AB44" s="56"/>
      <c r="AC44" s="56"/>
      <c r="AD44" s="56"/>
    </row>
    <row r="45" spans="1:39" s="59" customFormat="1" ht="12" customHeight="1" thickBot="1">
      <c r="A45" s="57" t="s">
        <v>29</v>
      </c>
      <c r="B45" s="24" t="s">
        <v>71</v>
      </c>
      <c r="C45" s="58">
        <f t="shared" ref="C45:Q45" si="11">+C46+C47+C48</f>
        <v>0</v>
      </c>
      <c r="D45" s="58">
        <f t="shared" si="11"/>
        <v>0</v>
      </c>
      <c r="E45" s="58">
        <f t="shared" si="11"/>
        <v>0</v>
      </c>
      <c r="F45" s="58">
        <f t="shared" si="11"/>
        <v>0</v>
      </c>
      <c r="G45" s="58">
        <f t="shared" si="11"/>
        <v>0</v>
      </c>
      <c r="H45" s="58">
        <f t="shared" si="11"/>
        <v>0</v>
      </c>
      <c r="I45" s="58">
        <f t="shared" si="11"/>
        <v>0</v>
      </c>
      <c r="J45" s="58">
        <f t="shared" si="11"/>
        <v>0</v>
      </c>
      <c r="K45" s="58">
        <f t="shared" si="11"/>
        <v>0</v>
      </c>
      <c r="L45" s="58">
        <f t="shared" si="11"/>
        <v>0</v>
      </c>
      <c r="M45" s="58">
        <f t="shared" si="11"/>
        <v>0</v>
      </c>
      <c r="N45" s="58">
        <f t="shared" si="11"/>
        <v>0</v>
      </c>
      <c r="O45" s="58">
        <f t="shared" si="11"/>
        <v>0</v>
      </c>
      <c r="P45" s="58">
        <f t="shared" si="11"/>
        <v>0</v>
      </c>
      <c r="Q45" s="58">
        <f t="shared" si="11"/>
        <v>0</v>
      </c>
      <c r="R45" s="58">
        <f t="shared" si="8"/>
        <v>0</v>
      </c>
      <c r="Y45" s="56"/>
      <c r="Z45" s="56"/>
      <c r="AA45" s="56"/>
      <c r="AB45" s="56"/>
      <c r="AC45" s="56"/>
      <c r="AD45" s="56"/>
    </row>
    <row r="46" spans="1:39" s="62" customFormat="1" ht="12" customHeight="1">
      <c r="A46" s="60" t="s">
        <v>31</v>
      </c>
      <c r="B46" s="22" t="s">
        <v>72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>
        <f t="shared" si="8"/>
        <v>0</v>
      </c>
      <c r="Y46" s="56"/>
      <c r="Z46" s="56"/>
      <c r="AA46" s="56"/>
      <c r="AB46" s="56"/>
      <c r="AC46" s="56"/>
      <c r="AD46" s="56"/>
    </row>
    <row r="47" spans="1:39" s="59" customFormat="1" ht="12" customHeight="1">
      <c r="A47" s="60" t="s">
        <v>33</v>
      </c>
      <c r="B47" s="22" t="s">
        <v>73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>
        <f t="shared" si="8"/>
        <v>0</v>
      </c>
      <c r="Y47" s="56"/>
      <c r="Z47" s="56"/>
      <c r="AA47" s="56"/>
      <c r="AB47" s="56"/>
      <c r="AC47" s="56"/>
      <c r="AD47" s="56"/>
    </row>
    <row r="48" spans="1:39" s="59" customFormat="1" ht="12" customHeight="1" thickBot="1">
      <c r="A48" s="63" t="s">
        <v>35</v>
      </c>
      <c r="B48" s="64" t="s">
        <v>74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>
        <f t="shared" si="8"/>
        <v>0</v>
      </c>
      <c r="Y48" s="56"/>
      <c r="Z48" s="56"/>
      <c r="AA48" s="56"/>
      <c r="AB48" s="56"/>
      <c r="AC48" s="56"/>
      <c r="AD48" s="56"/>
    </row>
    <row r="49" spans="1:30" s="59" customFormat="1" ht="12" customHeight="1" thickBot="1">
      <c r="A49" s="57" t="s">
        <v>37</v>
      </c>
      <c r="B49" s="24" t="s">
        <v>75</v>
      </c>
      <c r="C49" s="58">
        <f t="shared" ref="C49:Q49" si="12">+C50+C51+C52+C53</f>
        <v>0</v>
      </c>
      <c r="D49" s="58">
        <f t="shared" si="12"/>
        <v>0</v>
      </c>
      <c r="E49" s="58">
        <f t="shared" si="12"/>
        <v>0</v>
      </c>
      <c r="F49" s="58">
        <f t="shared" si="12"/>
        <v>0</v>
      </c>
      <c r="G49" s="58">
        <f t="shared" si="12"/>
        <v>0</v>
      </c>
      <c r="H49" s="58">
        <f t="shared" si="12"/>
        <v>0</v>
      </c>
      <c r="I49" s="58">
        <f t="shared" si="12"/>
        <v>0</v>
      </c>
      <c r="J49" s="58">
        <f t="shared" si="12"/>
        <v>0</v>
      </c>
      <c r="K49" s="58">
        <f t="shared" si="12"/>
        <v>0</v>
      </c>
      <c r="L49" s="58">
        <f t="shared" si="12"/>
        <v>0</v>
      </c>
      <c r="M49" s="58">
        <f t="shared" si="12"/>
        <v>0</v>
      </c>
      <c r="N49" s="58">
        <f t="shared" si="12"/>
        <v>0</v>
      </c>
      <c r="O49" s="58">
        <f t="shared" si="12"/>
        <v>0</v>
      </c>
      <c r="P49" s="58">
        <f t="shared" si="12"/>
        <v>0</v>
      </c>
      <c r="Q49" s="58">
        <f t="shared" si="12"/>
        <v>0</v>
      </c>
      <c r="R49" s="58">
        <f t="shared" si="8"/>
        <v>0</v>
      </c>
      <c r="Y49" s="56"/>
      <c r="Z49" s="56"/>
      <c r="AA49" s="56"/>
      <c r="AB49" s="56"/>
      <c r="AC49" s="56"/>
      <c r="AD49" s="56"/>
    </row>
    <row r="50" spans="1:30" s="59" customFormat="1" ht="12" customHeight="1">
      <c r="A50" s="60" t="s">
        <v>76</v>
      </c>
      <c r="B50" s="22" t="s">
        <v>77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>
        <f t="shared" si="8"/>
        <v>0</v>
      </c>
      <c r="Y50" s="56"/>
      <c r="Z50" s="56"/>
      <c r="AA50" s="56"/>
      <c r="AB50" s="56"/>
      <c r="AC50" s="56"/>
      <c r="AD50" s="56"/>
    </row>
    <row r="51" spans="1:30" s="59" customFormat="1" ht="12" customHeight="1">
      <c r="A51" s="60" t="s">
        <v>78</v>
      </c>
      <c r="B51" s="22" t="s">
        <v>79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>
        <f t="shared" si="8"/>
        <v>0</v>
      </c>
      <c r="Y51" s="56"/>
      <c r="Z51" s="56"/>
      <c r="AA51" s="56"/>
      <c r="AB51" s="56"/>
      <c r="AC51" s="56"/>
      <c r="AD51" s="56"/>
    </row>
    <row r="52" spans="1:30" s="59" customFormat="1" ht="12" customHeight="1">
      <c r="A52" s="60" t="s">
        <v>80</v>
      </c>
      <c r="B52" s="22" t="s">
        <v>81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>
        <f t="shared" si="8"/>
        <v>0</v>
      </c>
      <c r="Y52" s="56"/>
      <c r="Z52" s="56"/>
      <c r="AA52" s="56"/>
      <c r="AB52" s="56"/>
      <c r="AC52" s="56"/>
      <c r="AD52" s="56"/>
    </row>
    <row r="53" spans="1:30" s="62" customFormat="1" ht="12" customHeight="1" thickBot="1">
      <c r="A53" s="63" t="s">
        <v>82</v>
      </c>
      <c r="B53" s="64" t="s">
        <v>83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>
        <f t="shared" si="8"/>
        <v>0</v>
      </c>
      <c r="Y53" s="56"/>
      <c r="Z53" s="56"/>
      <c r="AA53" s="56"/>
      <c r="AB53" s="56"/>
      <c r="AC53" s="56"/>
      <c r="AD53" s="56"/>
    </row>
    <row r="54" spans="1:30" s="59" customFormat="1" ht="12" customHeight="1" thickBot="1">
      <c r="A54" s="57" t="s">
        <v>39</v>
      </c>
      <c r="B54" s="24" t="s">
        <v>106</v>
      </c>
      <c r="C54" s="65">
        <f t="shared" ref="C54:Q54" si="13">+C55+C56+C58+C59+C57</f>
        <v>163326000</v>
      </c>
      <c r="D54" s="65">
        <f t="shared" si="13"/>
        <v>0</v>
      </c>
      <c r="E54" s="65">
        <f t="shared" si="13"/>
        <v>0</v>
      </c>
      <c r="F54" s="65">
        <f t="shared" si="13"/>
        <v>0</v>
      </c>
      <c r="G54" s="65">
        <f t="shared" si="13"/>
        <v>0</v>
      </c>
      <c r="H54" s="65">
        <f t="shared" si="13"/>
        <v>50838000</v>
      </c>
      <c r="I54" s="65">
        <f t="shared" si="13"/>
        <v>0</v>
      </c>
      <c r="J54" s="65">
        <f t="shared" si="13"/>
        <v>0</v>
      </c>
      <c r="K54" s="65">
        <f t="shared" si="13"/>
        <v>0</v>
      </c>
      <c r="L54" s="65">
        <f t="shared" si="13"/>
        <v>0</v>
      </c>
      <c r="M54" s="65">
        <f t="shared" si="13"/>
        <v>0</v>
      </c>
      <c r="N54" s="65">
        <f t="shared" si="13"/>
        <v>0</v>
      </c>
      <c r="O54" s="65">
        <f t="shared" si="13"/>
        <v>0</v>
      </c>
      <c r="P54" s="65">
        <f t="shared" si="13"/>
        <v>0</v>
      </c>
      <c r="Q54" s="65">
        <f t="shared" si="13"/>
        <v>0</v>
      </c>
      <c r="R54" s="65">
        <f t="shared" si="8"/>
        <v>214164000</v>
      </c>
      <c r="Y54" s="56"/>
      <c r="Z54" s="56"/>
      <c r="AA54" s="56"/>
      <c r="AB54" s="56"/>
      <c r="AC54" s="56"/>
      <c r="AD54" s="56"/>
    </row>
    <row r="55" spans="1:30" s="59" customFormat="1" ht="15">
      <c r="A55" s="60" t="s">
        <v>85</v>
      </c>
      <c r="B55" s="22" t="s">
        <v>86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>
        <f t="shared" si="8"/>
        <v>0</v>
      </c>
      <c r="Y55" s="56"/>
      <c r="Z55" s="56"/>
      <c r="AA55" s="56"/>
      <c r="AB55" s="56"/>
      <c r="AC55" s="56"/>
      <c r="AD55" s="56"/>
    </row>
    <row r="56" spans="1:30" s="59" customFormat="1" ht="12" customHeight="1">
      <c r="A56" s="60" t="s">
        <v>87</v>
      </c>
      <c r="B56" s="22" t="s">
        <v>88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>
        <f t="shared" si="8"/>
        <v>0</v>
      </c>
      <c r="Y56" s="56"/>
      <c r="Z56" s="56"/>
      <c r="AA56" s="56"/>
      <c r="AB56" s="56"/>
      <c r="AC56" s="56"/>
      <c r="AD56" s="56"/>
    </row>
    <row r="57" spans="1:30" s="59" customFormat="1" ht="12" customHeight="1">
      <c r="A57" s="60" t="s">
        <v>89</v>
      </c>
      <c r="B57" s="22" t="s">
        <v>105</v>
      </c>
      <c r="C57" s="61">
        <v>163326000</v>
      </c>
      <c r="D57" s="61">
        <v>0</v>
      </c>
      <c r="E57" s="61">
        <v>0</v>
      </c>
      <c r="F57" s="61">
        <v>0</v>
      </c>
      <c r="G57" s="61">
        <v>0</v>
      </c>
      <c r="H57" s="61">
        <v>50838000</v>
      </c>
      <c r="I57" s="61"/>
      <c r="J57" s="61"/>
      <c r="K57" s="61"/>
      <c r="L57" s="61"/>
      <c r="M57" s="61"/>
      <c r="N57" s="61"/>
      <c r="O57" s="61"/>
      <c r="P57" s="61"/>
      <c r="Q57" s="61"/>
      <c r="R57" s="61">
        <f t="shared" si="8"/>
        <v>214164000</v>
      </c>
      <c r="Y57" s="56"/>
      <c r="Z57" s="56"/>
      <c r="AA57" s="56"/>
      <c r="AB57" s="56"/>
      <c r="AC57" s="56"/>
      <c r="AD57" s="56"/>
    </row>
    <row r="58" spans="1:30" s="62" customFormat="1" ht="12" customHeight="1">
      <c r="A58" s="60" t="s">
        <v>91</v>
      </c>
      <c r="B58" s="22" t="s">
        <v>90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>
        <f t="shared" si="8"/>
        <v>0</v>
      </c>
      <c r="Y58" s="56"/>
      <c r="Z58" s="56"/>
      <c r="AA58" s="56"/>
      <c r="AB58" s="56"/>
      <c r="AC58" s="56"/>
      <c r="AD58" s="56"/>
    </row>
    <row r="59" spans="1:30" s="62" customFormat="1" ht="12" customHeight="1" thickBot="1">
      <c r="A59" s="63" t="s">
        <v>104</v>
      </c>
      <c r="B59" s="64" t="s">
        <v>92</v>
      </c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>
        <f t="shared" si="8"/>
        <v>0</v>
      </c>
      <c r="Y59" s="56"/>
      <c r="Z59" s="56"/>
      <c r="AA59" s="56"/>
      <c r="AB59" s="56"/>
      <c r="AC59" s="56"/>
      <c r="AD59" s="56"/>
    </row>
    <row r="60" spans="1:30" s="62" customFormat="1" ht="12" customHeight="1" thickBot="1">
      <c r="A60" s="57" t="s">
        <v>41</v>
      </c>
      <c r="B60" s="24" t="s">
        <v>93</v>
      </c>
      <c r="C60" s="66">
        <f t="shared" ref="C60:Q60" si="14">+C61+C62+C63+C64</f>
        <v>0</v>
      </c>
      <c r="D60" s="66">
        <f t="shared" si="14"/>
        <v>0</v>
      </c>
      <c r="E60" s="66">
        <f t="shared" si="14"/>
        <v>0</v>
      </c>
      <c r="F60" s="66">
        <f t="shared" si="14"/>
        <v>0</v>
      </c>
      <c r="G60" s="66">
        <f t="shared" si="14"/>
        <v>0</v>
      </c>
      <c r="H60" s="66">
        <f t="shared" si="14"/>
        <v>0</v>
      </c>
      <c r="I60" s="66">
        <f t="shared" si="14"/>
        <v>0</v>
      </c>
      <c r="J60" s="66">
        <f t="shared" si="14"/>
        <v>0</v>
      </c>
      <c r="K60" s="66">
        <f t="shared" si="14"/>
        <v>0</v>
      </c>
      <c r="L60" s="66">
        <f t="shared" si="14"/>
        <v>0</v>
      </c>
      <c r="M60" s="66">
        <f t="shared" si="14"/>
        <v>0</v>
      </c>
      <c r="N60" s="66">
        <f t="shared" si="14"/>
        <v>0</v>
      </c>
      <c r="O60" s="66">
        <f t="shared" si="14"/>
        <v>0</v>
      </c>
      <c r="P60" s="66">
        <f t="shared" si="14"/>
        <v>0</v>
      </c>
      <c r="Q60" s="66">
        <f t="shared" si="14"/>
        <v>0</v>
      </c>
      <c r="R60" s="66">
        <f t="shared" si="8"/>
        <v>0</v>
      </c>
    </row>
    <row r="61" spans="1:30" s="62" customFormat="1" ht="12" customHeight="1">
      <c r="A61" s="60" t="s">
        <v>94</v>
      </c>
      <c r="B61" s="22" t="s">
        <v>95</v>
      </c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>
        <f t="shared" si="8"/>
        <v>0</v>
      </c>
    </row>
    <row r="62" spans="1:30" s="62" customFormat="1" ht="12" customHeight="1">
      <c r="A62" s="60" t="s">
        <v>96</v>
      </c>
      <c r="B62" s="22" t="s">
        <v>97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>
        <f t="shared" si="8"/>
        <v>0</v>
      </c>
    </row>
    <row r="63" spans="1:30" s="62" customFormat="1" ht="12" customHeight="1">
      <c r="A63" s="60" t="s">
        <v>98</v>
      </c>
      <c r="B63" s="22" t="s">
        <v>99</v>
      </c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>
        <f t="shared" si="8"/>
        <v>0</v>
      </c>
    </row>
    <row r="64" spans="1:30" s="59" customFormat="1" ht="12.75" customHeight="1" thickBot="1">
      <c r="A64" s="60" t="s">
        <v>100</v>
      </c>
      <c r="B64" s="22" t="s">
        <v>101</v>
      </c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>
        <f t="shared" si="8"/>
        <v>0</v>
      </c>
    </row>
    <row r="65" spans="1:18" s="59" customFormat="1" ht="12" customHeight="1" thickBot="1">
      <c r="A65" s="57" t="s">
        <v>43</v>
      </c>
      <c r="B65" s="24" t="s">
        <v>102</v>
      </c>
      <c r="C65" s="67">
        <f t="shared" ref="C65:Q65" si="15">SUM(C60,C54,C49,C45)</f>
        <v>163326000</v>
      </c>
      <c r="D65" s="67">
        <f t="shared" si="15"/>
        <v>0</v>
      </c>
      <c r="E65" s="67">
        <f t="shared" si="15"/>
        <v>0</v>
      </c>
      <c r="F65" s="67">
        <f t="shared" si="15"/>
        <v>0</v>
      </c>
      <c r="G65" s="67">
        <f t="shared" si="15"/>
        <v>0</v>
      </c>
      <c r="H65" s="67">
        <f t="shared" si="15"/>
        <v>50838000</v>
      </c>
      <c r="I65" s="67">
        <f t="shared" si="15"/>
        <v>0</v>
      </c>
      <c r="J65" s="67">
        <f t="shared" si="15"/>
        <v>0</v>
      </c>
      <c r="K65" s="67">
        <f t="shared" si="15"/>
        <v>0</v>
      </c>
      <c r="L65" s="67">
        <f t="shared" si="15"/>
        <v>0</v>
      </c>
      <c r="M65" s="67">
        <f t="shared" si="15"/>
        <v>0</v>
      </c>
      <c r="N65" s="67">
        <f t="shared" si="15"/>
        <v>0</v>
      </c>
      <c r="O65" s="67">
        <f t="shared" si="15"/>
        <v>0</v>
      </c>
      <c r="P65" s="67">
        <f t="shared" si="15"/>
        <v>0</v>
      </c>
      <c r="Q65" s="67">
        <f t="shared" si="15"/>
        <v>0</v>
      </c>
      <c r="R65" s="67">
        <f t="shared" si="8"/>
        <v>214164000</v>
      </c>
    </row>
    <row r="66" spans="1:18" ht="12" customHeight="1" thickBot="1">
      <c r="A66" s="23" t="s">
        <v>20</v>
      </c>
      <c r="B66" s="49" t="s">
        <v>65</v>
      </c>
      <c r="C66" s="50">
        <f t="shared" ref="C66:Q66" si="16">SUM(C65,C44)</f>
        <v>173922060</v>
      </c>
      <c r="D66" s="50">
        <f t="shared" si="16"/>
        <v>0</v>
      </c>
      <c r="E66" s="50">
        <f t="shared" si="16"/>
        <v>0</v>
      </c>
      <c r="F66" s="50">
        <f t="shared" si="16"/>
        <v>0</v>
      </c>
      <c r="G66" s="50">
        <f t="shared" si="16"/>
        <v>0</v>
      </c>
      <c r="H66" s="50">
        <f t="shared" si="16"/>
        <v>63578000</v>
      </c>
      <c r="I66" s="50">
        <f t="shared" si="16"/>
        <v>0</v>
      </c>
      <c r="J66" s="50">
        <f t="shared" si="16"/>
        <v>0</v>
      </c>
      <c r="K66" s="50">
        <f t="shared" si="16"/>
        <v>0</v>
      </c>
      <c r="L66" s="50">
        <f t="shared" si="16"/>
        <v>0</v>
      </c>
      <c r="M66" s="50">
        <f t="shared" si="16"/>
        <v>0</v>
      </c>
      <c r="N66" s="50">
        <f t="shared" si="16"/>
        <v>0</v>
      </c>
      <c r="O66" s="50">
        <f t="shared" si="16"/>
        <v>0</v>
      </c>
      <c r="P66" s="50">
        <f t="shared" si="16"/>
        <v>0</v>
      </c>
      <c r="Q66" s="50">
        <f t="shared" si="16"/>
        <v>0</v>
      </c>
      <c r="R66" s="50">
        <f t="shared" si="8"/>
        <v>237500060</v>
      </c>
    </row>
    <row r="67" spans="1:18" ht="12" customHeight="1" thickBot="1"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</row>
    <row r="68" spans="1:18" ht="12" customHeight="1" thickBot="1">
      <c r="A68" s="53" t="s">
        <v>66</v>
      </c>
      <c r="B68" s="54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</row>
    <row r="69" spans="1:18" ht="12" customHeight="1" thickBot="1">
      <c r="A69" s="53" t="s">
        <v>67</v>
      </c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1" spans="1:18">
      <c r="C71" s="56">
        <f>C66-C28</f>
        <v>0</v>
      </c>
      <c r="D71" s="56">
        <f t="shared" ref="D71:R71" si="17">D66-D28</f>
        <v>0</v>
      </c>
      <c r="E71" s="56">
        <f t="shared" si="17"/>
        <v>0</v>
      </c>
      <c r="F71" s="56">
        <f t="shared" si="17"/>
        <v>0</v>
      </c>
      <c r="G71" s="56">
        <f t="shared" si="17"/>
        <v>0</v>
      </c>
      <c r="H71" s="56">
        <f t="shared" si="17"/>
        <v>0</v>
      </c>
      <c r="I71" s="56">
        <f t="shared" si="17"/>
        <v>0</v>
      </c>
      <c r="J71" s="56">
        <f t="shared" si="17"/>
        <v>0</v>
      </c>
      <c r="K71" s="56">
        <f t="shared" si="17"/>
        <v>0</v>
      </c>
      <c r="L71" s="56">
        <f t="shared" si="17"/>
        <v>0</v>
      </c>
      <c r="M71" s="56">
        <f t="shared" si="17"/>
        <v>0</v>
      </c>
      <c r="N71" s="56">
        <f t="shared" si="17"/>
        <v>0</v>
      </c>
      <c r="O71" s="56">
        <f t="shared" si="17"/>
        <v>0</v>
      </c>
      <c r="P71" s="56">
        <f t="shared" si="17"/>
        <v>0</v>
      </c>
      <c r="Q71" s="56">
        <f t="shared" si="17"/>
        <v>0</v>
      </c>
      <c r="R71" s="56">
        <f t="shared" si="17"/>
        <v>0</v>
      </c>
    </row>
    <row r="72" spans="1:18"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  <row r="73" spans="1:18">
      <c r="C73" s="56">
        <f t="shared" ref="C73:H73" si="18">C71+C10</f>
        <v>119768000</v>
      </c>
      <c r="D73" s="56">
        <f t="shared" si="18"/>
        <v>0</v>
      </c>
      <c r="E73" s="56">
        <f t="shared" si="18"/>
        <v>0</v>
      </c>
      <c r="F73" s="56">
        <f t="shared" si="18"/>
        <v>0</v>
      </c>
      <c r="G73" s="56">
        <f t="shared" si="18"/>
        <v>0</v>
      </c>
      <c r="H73" s="56">
        <f t="shared" si="18"/>
        <v>50838000</v>
      </c>
    </row>
  </sheetData>
  <sheetProtection formatCells="0"/>
  <mergeCells count="3">
    <mergeCell ref="C3:R3"/>
    <mergeCell ref="R4:R5"/>
    <mergeCell ref="C5:M5"/>
  </mergeCells>
  <phoneticPr fontId="3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verticalDpi="300" r:id="rId1"/>
  <headerFooter alignWithMargins="0">
    <oddHeader>&amp;C&amp;"-,Félkövér"&amp;14Völgységi Önkormányzatok Társulása bevételei és kiadásai előirányzat csoport és kiemelt előirányzat szerinti bontásban&amp;R3. melléklet</oddHeader>
  </headerFooter>
  <rowBreaks count="1" manualBreakCount="1">
    <brk id="30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X47"/>
  <sheetViews>
    <sheetView zoomScale="130" zoomScaleNormal="130" workbookViewId="0">
      <selection activeCell="C44" sqref="C44:H44"/>
    </sheetView>
  </sheetViews>
  <sheetFormatPr defaultRowHeight="12.75"/>
  <cols>
    <col min="1" max="1" width="8.42578125" style="51" customWidth="1"/>
    <col min="2" max="2" width="67.85546875" style="9" customWidth="1"/>
    <col min="3" max="3" width="11.42578125" style="9" customWidth="1"/>
    <col min="4" max="7" width="11.42578125" style="9" hidden="1" customWidth="1"/>
    <col min="8" max="8" width="11.42578125" style="9" customWidth="1"/>
    <col min="9" max="12" width="11.42578125" style="9" hidden="1" customWidth="1"/>
    <col min="13" max="13" width="11.42578125" style="9" customWidth="1"/>
    <col min="14" max="17" width="11.42578125" style="9" hidden="1" customWidth="1"/>
    <col min="18" max="20" width="11.42578125" style="9" customWidth="1"/>
    <col min="21" max="21" width="10.85546875" style="9" bestFit="1" customWidth="1"/>
    <col min="22" max="23" width="10.85546875" style="9" customWidth="1"/>
    <col min="24" max="24" width="9.85546875" style="9" bestFit="1" customWidth="1"/>
    <col min="25" max="16384" width="9.140625" style="9"/>
  </cols>
  <sheetData>
    <row r="1" spans="1:20" s="4" customFormat="1" ht="2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</row>
    <row r="2" spans="1:20" s="6" customFormat="1" ht="15.95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9" t="s">
        <v>376</v>
      </c>
      <c r="S2" s="349"/>
      <c r="T2" s="349"/>
    </row>
    <row r="3" spans="1:20" ht="15.75" customHeight="1" thickBot="1">
      <c r="A3" s="7" t="s">
        <v>0</v>
      </c>
      <c r="B3" s="8" t="s">
        <v>1</v>
      </c>
      <c r="C3" s="395" t="s">
        <v>2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7"/>
      <c r="S3" s="350"/>
      <c r="T3" s="350"/>
    </row>
    <row r="4" spans="1:20" s="12" customFormat="1" ht="31.5" customHeight="1" thickBot="1">
      <c r="A4" s="10">
        <v>1</v>
      </c>
      <c r="B4" s="11">
        <v>2</v>
      </c>
      <c r="C4" s="402" t="s">
        <v>348</v>
      </c>
      <c r="D4" s="403"/>
      <c r="E4" s="403"/>
      <c r="F4" s="403"/>
      <c r="G4" s="404"/>
      <c r="H4" s="402" t="s">
        <v>349</v>
      </c>
      <c r="I4" s="403"/>
      <c r="J4" s="403"/>
      <c r="K4" s="403"/>
      <c r="L4" s="404"/>
      <c r="M4" s="402" t="s">
        <v>350</v>
      </c>
      <c r="N4" s="403"/>
      <c r="O4" s="403"/>
      <c r="P4" s="403"/>
      <c r="Q4" s="404"/>
      <c r="R4" s="398" t="s">
        <v>69</v>
      </c>
      <c r="S4" s="351"/>
      <c r="T4" s="351"/>
    </row>
    <row r="5" spans="1:20" s="12" customFormat="1" ht="15.95" customHeight="1" thickBot="1">
      <c r="A5" s="13"/>
      <c r="B5" s="14" t="s">
        <v>3</v>
      </c>
      <c r="C5" s="405"/>
      <c r="D5" s="406"/>
      <c r="E5" s="406"/>
      <c r="F5" s="406"/>
      <c r="G5" s="407"/>
      <c r="H5" s="405"/>
      <c r="I5" s="406"/>
      <c r="J5" s="406"/>
      <c r="K5" s="406"/>
      <c r="L5" s="407"/>
      <c r="M5" s="405"/>
      <c r="N5" s="406"/>
      <c r="O5" s="406"/>
      <c r="P5" s="406"/>
      <c r="Q5" s="407"/>
      <c r="R5" s="399"/>
      <c r="S5" s="351"/>
      <c r="T5" s="351"/>
    </row>
    <row r="6" spans="1:20" s="17" customFormat="1" ht="12" customHeight="1" thickBot="1">
      <c r="A6" s="10" t="s">
        <v>4</v>
      </c>
      <c r="B6" s="15" t="s">
        <v>68</v>
      </c>
      <c r="C6" s="16">
        <v>23456000</v>
      </c>
      <c r="D6" s="16"/>
      <c r="E6" s="16"/>
      <c r="F6" s="16"/>
      <c r="G6" s="16"/>
      <c r="H6" s="16">
        <v>22844000</v>
      </c>
      <c r="I6" s="16">
        <f>J6-H6</f>
        <v>-22844000</v>
      </c>
      <c r="J6" s="16"/>
      <c r="K6" s="16"/>
      <c r="L6" s="16">
        <f>SUM(J6:K6)</f>
        <v>0</v>
      </c>
      <c r="M6" s="16"/>
      <c r="N6" s="16">
        <f>O6-M6</f>
        <v>0</v>
      </c>
      <c r="O6" s="16"/>
      <c r="P6" s="16"/>
      <c r="Q6" s="16">
        <f>SUM(O6:P6)</f>
        <v>0</v>
      </c>
      <c r="R6" s="16">
        <f>C6+H6+M6</f>
        <v>46300000</v>
      </c>
      <c r="S6" s="352"/>
      <c r="T6" s="352"/>
    </row>
    <row r="7" spans="1:20" s="17" customFormat="1" ht="12" customHeight="1" thickBot="1">
      <c r="A7" s="10" t="s">
        <v>10</v>
      </c>
      <c r="B7" s="15" t="s">
        <v>11</v>
      </c>
      <c r="C7" s="16">
        <f>SUM(C8:C10)</f>
        <v>0</v>
      </c>
      <c r="D7" s="16">
        <f t="shared" ref="D7:D22" si="0">E7-C7</f>
        <v>0</v>
      </c>
      <c r="E7" s="16">
        <f>SUM(E8:E10)</f>
        <v>0</v>
      </c>
      <c r="F7" s="16">
        <f>SUM(F8:F10)</f>
        <v>0</v>
      </c>
      <c r="G7" s="16">
        <f t="shared" ref="G7:G28" si="1">SUM(E7:F7)</f>
        <v>0</v>
      </c>
      <c r="H7" s="16">
        <f>SUM(H8:H10)</f>
        <v>0</v>
      </c>
      <c r="I7" s="16">
        <f t="shared" ref="I7:I28" si="2">J7-H7</f>
        <v>0</v>
      </c>
      <c r="J7" s="16">
        <f>SUM(J8:J10)</f>
        <v>0</v>
      </c>
      <c r="K7" s="16">
        <f>SUM(K8:K10)</f>
        <v>0</v>
      </c>
      <c r="L7" s="16">
        <f t="shared" ref="L7:L28" si="3">SUM(J7:K7)</f>
        <v>0</v>
      </c>
      <c r="M7" s="16">
        <f>SUM(M8:M10)</f>
        <v>0</v>
      </c>
      <c r="N7" s="16">
        <f t="shared" ref="N7:N28" si="4">O7-M7</f>
        <v>0</v>
      </c>
      <c r="O7" s="16">
        <f>SUM(O8:O10)</f>
        <v>0</v>
      </c>
      <c r="P7" s="16">
        <f>SUM(P8:P10)</f>
        <v>0</v>
      </c>
      <c r="Q7" s="16">
        <f t="shared" ref="Q7:Q28" si="5">SUM(O7:P7)</f>
        <v>0</v>
      </c>
      <c r="R7" s="16">
        <f t="shared" ref="R7:R28" si="6">C7+H7+M7</f>
        <v>0</v>
      </c>
      <c r="S7" s="352"/>
      <c r="T7" s="352"/>
    </row>
    <row r="8" spans="1:20" s="21" customFormat="1" ht="12" customHeight="1">
      <c r="A8" s="18" t="s">
        <v>12</v>
      </c>
      <c r="B8" s="22" t="s">
        <v>13</v>
      </c>
      <c r="C8" s="20"/>
      <c r="D8" s="20">
        <f t="shared" si="0"/>
        <v>0</v>
      </c>
      <c r="E8" s="20"/>
      <c r="F8" s="20"/>
      <c r="G8" s="20">
        <f t="shared" si="1"/>
        <v>0</v>
      </c>
      <c r="H8" s="20"/>
      <c r="I8" s="20">
        <f t="shared" si="2"/>
        <v>0</v>
      </c>
      <c r="J8" s="20"/>
      <c r="K8" s="20"/>
      <c r="L8" s="20">
        <f t="shared" si="3"/>
        <v>0</v>
      </c>
      <c r="M8" s="20"/>
      <c r="N8" s="20">
        <f t="shared" si="4"/>
        <v>0</v>
      </c>
      <c r="O8" s="20"/>
      <c r="P8" s="20"/>
      <c r="Q8" s="20">
        <f t="shared" si="5"/>
        <v>0</v>
      </c>
      <c r="R8" s="20">
        <f t="shared" si="6"/>
        <v>0</v>
      </c>
      <c r="S8" s="353"/>
      <c r="T8" s="353"/>
    </row>
    <row r="9" spans="1:20" s="21" customFormat="1" ht="12" customHeight="1">
      <c r="A9" s="18" t="s">
        <v>14</v>
      </c>
      <c r="B9" s="19" t="s">
        <v>15</v>
      </c>
      <c r="C9" s="20"/>
      <c r="D9" s="20">
        <f t="shared" si="0"/>
        <v>0</v>
      </c>
      <c r="E9" s="20"/>
      <c r="F9" s="20"/>
      <c r="G9" s="20">
        <f t="shared" si="1"/>
        <v>0</v>
      </c>
      <c r="H9" s="20"/>
      <c r="I9" s="20">
        <f t="shared" si="2"/>
        <v>0</v>
      </c>
      <c r="J9" s="20"/>
      <c r="K9" s="20"/>
      <c r="L9" s="20">
        <f t="shared" si="3"/>
        <v>0</v>
      </c>
      <c r="M9" s="20"/>
      <c r="N9" s="20">
        <f t="shared" si="4"/>
        <v>0</v>
      </c>
      <c r="O9" s="20"/>
      <c r="P9" s="20"/>
      <c r="Q9" s="20">
        <f t="shared" si="5"/>
        <v>0</v>
      </c>
      <c r="R9" s="20">
        <f t="shared" si="6"/>
        <v>0</v>
      </c>
      <c r="S9" s="353"/>
      <c r="T9" s="353"/>
    </row>
    <row r="10" spans="1:20" s="21" customFormat="1" ht="12" customHeight="1">
      <c r="A10" s="18" t="s">
        <v>16</v>
      </c>
      <c r="B10" s="19" t="s">
        <v>17</v>
      </c>
      <c r="C10" s="20"/>
      <c r="D10" s="20"/>
      <c r="E10" s="20"/>
      <c r="F10" s="20"/>
      <c r="G10" s="20"/>
      <c r="H10" s="20"/>
      <c r="I10" s="20">
        <f t="shared" si="2"/>
        <v>0</v>
      </c>
      <c r="J10" s="20"/>
      <c r="K10" s="20"/>
      <c r="L10" s="20">
        <f t="shared" si="3"/>
        <v>0</v>
      </c>
      <c r="M10" s="20"/>
      <c r="N10" s="20">
        <f t="shared" si="4"/>
        <v>0</v>
      </c>
      <c r="O10" s="20"/>
      <c r="P10" s="20"/>
      <c r="Q10" s="20">
        <f t="shared" si="5"/>
        <v>0</v>
      </c>
      <c r="R10" s="20">
        <f t="shared" si="6"/>
        <v>0</v>
      </c>
      <c r="S10" s="353"/>
      <c r="T10" s="353"/>
    </row>
    <row r="11" spans="1:20" s="21" customFormat="1" ht="12" customHeight="1" thickBot="1">
      <c r="A11" s="18" t="s">
        <v>18</v>
      </c>
      <c r="B11" s="19" t="s">
        <v>374</v>
      </c>
      <c r="C11" s="20"/>
      <c r="D11" s="20"/>
      <c r="E11" s="20"/>
      <c r="F11" s="20"/>
      <c r="G11" s="20"/>
      <c r="H11" s="20"/>
      <c r="I11" s="20">
        <f t="shared" si="2"/>
        <v>0</v>
      </c>
      <c r="J11" s="20"/>
      <c r="K11" s="20"/>
      <c r="L11" s="20">
        <f t="shared" si="3"/>
        <v>0</v>
      </c>
      <c r="M11" s="20"/>
      <c r="N11" s="20">
        <f t="shared" si="4"/>
        <v>0</v>
      </c>
      <c r="O11" s="20"/>
      <c r="P11" s="20"/>
      <c r="Q11" s="20">
        <f t="shared" si="5"/>
        <v>0</v>
      </c>
      <c r="R11" s="20">
        <f t="shared" si="6"/>
        <v>0</v>
      </c>
      <c r="S11" s="353"/>
      <c r="T11" s="353"/>
    </row>
    <row r="12" spans="1:20" s="21" customFormat="1" ht="12" customHeight="1" thickBot="1">
      <c r="A12" s="23" t="s">
        <v>20</v>
      </c>
      <c r="B12" s="24" t="s">
        <v>21</v>
      </c>
      <c r="C12" s="25"/>
      <c r="D12" s="25">
        <f t="shared" si="0"/>
        <v>0</v>
      </c>
      <c r="E12" s="25"/>
      <c r="F12" s="25"/>
      <c r="G12" s="25">
        <f t="shared" si="1"/>
        <v>0</v>
      </c>
      <c r="H12" s="25"/>
      <c r="I12" s="25">
        <f t="shared" si="2"/>
        <v>0</v>
      </c>
      <c r="J12" s="25"/>
      <c r="K12" s="25"/>
      <c r="L12" s="25">
        <f t="shared" si="3"/>
        <v>0</v>
      </c>
      <c r="M12" s="25"/>
      <c r="N12" s="25">
        <f t="shared" si="4"/>
        <v>0</v>
      </c>
      <c r="O12" s="25"/>
      <c r="P12" s="25"/>
      <c r="Q12" s="25">
        <f t="shared" si="5"/>
        <v>0</v>
      </c>
      <c r="R12" s="25">
        <f t="shared" si="6"/>
        <v>0</v>
      </c>
      <c r="S12" s="354"/>
      <c r="T12" s="354"/>
    </row>
    <row r="13" spans="1:20" s="21" customFormat="1" ht="12" customHeight="1" thickBot="1">
      <c r="A13" s="23" t="s">
        <v>22</v>
      </c>
      <c r="B13" s="24" t="s">
        <v>23</v>
      </c>
      <c r="C13" s="16">
        <f>+C14+C15</f>
        <v>0</v>
      </c>
      <c r="D13" s="16">
        <f t="shared" si="0"/>
        <v>0</v>
      </c>
      <c r="E13" s="16">
        <f>+E14+E15</f>
        <v>0</v>
      </c>
      <c r="F13" s="16">
        <f>+F14+F15</f>
        <v>0</v>
      </c>
      <c r="G13" s="16">
        <f t="shared" si="1"/>
        <v>0</v>
      </c>
      <c r="H13" s="16">
        <f>+H14+H15</f>
        <v>0</v>
      </c>
      <c r="I13" s="16">
        <f t="shared" si="2"/>
        <v>0</v>
      </c>
      <c r="J13" s="16">
        <f>+J14+J15</f>
        <v>0</v>
      </c>
      <c r="K13" s="16">
        <f>+K14+K15</f>
        <v>0</v>
      </c>
      <c r="L13" s="16">
        <f t="shared" si="3"/>
        <v>0</v>
      </c>
      <c r="M13" s="16">
        <f>+M14+M15</f>
        <v>0</v>
      </c>
      <c r="N13" s="16">
        <f t="shared" si="4"/>
        <v>0</v>
      </c>
      <c r="O13" s="16">
        <f>+O14+O15</f>
        <v>0</v>
      </c>
      <c r="P13" s="16">
        <f>+P14+P15</f>
        <v>0</v>
      </c>
      <c r="Q13" s="16">
        <f t="shared" si="5"/>
        <v>0</v>
      </c>
      <c r="R13" s="16">
        <f t="shared" si="6"/>
        <v>0</v>
      </c>
      <c r="S13" s="352"/>
      <c r="T13" s="352"/>
    </row>
    <row r="14" spans="1:20" s="21" customFormat="1" ht="12" customHeight="1">
      <c r="A14" s="26" t="s">
        <v>24</v>
      </c>
      <c r="B14" s="27" t="s">
        <v>15</v>
      </c>
      <c r="C14" s="28"/>
      <c r="D14" s="28">
        <f t="shared" si="0"/>
        <v>0</v>
      </c>
      <c r="E14" s="28"/>
      <c r="F14" s="28"/>
      <c r="G14" s="28">
        <f t="shared" si="1"/>
        <v>0</v>
      </c>
      <c r="H14" s="28"/>
      <c r="I14" s="28">
        <f t="shared" si="2"/>
        <v>0</v>
      </c>
      <c r="J14" s="28"/>
      <c r="K14" s="28"/>
      <c r="L14" s="28">
        <f t="shared" si="3"/>
        <v>0</v>
      </c>
      <c r="M14" s="28"/>
      <c r="N14" s="28">
        <f t="shared" si="4"/>
        <v>0</v>
      </c>
      <c r="O14" s="28"/>
      <c r="P14" s="28"/>
      <c r="Q14" s="28">
        <f t="shared" si="5"/>
        <v>0</v>
      </c>
      <c r="R14" s="28">
        <f t="shared" si="6"/>
        <v>0</v>
      </c>
      <c r="S14" s="355"/>
      <c r="T14" s="355"/>
    </row>
    <row r="15" spans="1:20" s="21" customFormat="1" ht="12" customHeight="1">
      <c r="A15" s="26" t="s">
        <v>25</v>
      </c>
      <c r="B15" s="29" t="s">
        <v>26</v>
      </c>
      <c r="C15" s="30"/>
      <c r="D15" s="30">
        <f t="shared" si="0"/>
        <v>0</v>
      </c>
      <c r="E15" s="30"/>
      <c r="F15" s="30"/>
      <c r="G15" s="30">
        <f t="shared" si="1"/>
        <v>0</v>
      </c>
      <c r="H15" s="30"/>
      <c r="I15" s="30">
        <f t="shared" si="2"/>
        <v>0</v>
      </c>
      <c r="J15" s="30"/>
      <c r="K15" s="30"/>
      <c r="L15" s="30">
        <f t="shared" si="3"/>
        <v>0</v>
      </c>
      <c r="M15" s="30"/>
      <c r="N15" s="30">
        <f t="shared" si="4"/>
        <v>0</v>
      </c>
      <c r="O15" s="30"/>
      <c r="P15" s="30"/>
      <c r="Q15" s="30">
        <f t="shared" si="5"/>
        <v>0</v>
      </c>
      <c r="R15" s="30">
        <f t="shared" si="6"/>
        <v>0</v>
      </c>
      <c r="S15" s="355"/>
      <c r="T15" s="355"/>
    </row>
    <row r="16" spans="1:20" s="21" customFormat="1" ht="12" customHeight="1" thickBot="1">
      <c r="A16" s="18" t="s">
        <v>27</v>
      </c>
      <c r="B16" s="31" t="s">
        <v>375</v>
      </c>
      <c r="C16" s="32"/>
      <c r="D16" s="32">
        <f t="shared" si="0"/>
        <v>0</v>
      </c>
      <c r="E16" s="32"/>
      <c r="F16" s="32"/>
      <c r="G16" s="32">
        <f t="shared" si="1"/>
        <v>0</v>
      </c>
      <c r="H16" s="32"/>
      <c r="I16" s="32">
        <f t="shared" si="2"/>
        <v>0</v>
      </c>
      <c r="J16" s="32"/>
      <c r="K16" s="32"/>
      <c r="L16" s="32">
        <f t="shared" si="3"/>
        <v>0</v>
      </c>
      <c r="M16" s="32"/>
      <c r="N16" s="32">
        <f t="shared" si="4"/>
        <v>0</v>
      </c>
      <c r="O16" s="32"/>
      <c r="P16" s="32"/>
      <c r="Q16" s="32">
        <f t="shared" si="5"/>
        <v>0</v>
      </c>
      <c r="R16" s="32">
        <f t="shared" si="6"/>
        <v>0</v>
      </c>
      <c r="S16" s="355"/>
      <c r="T16" s="355"/>
    </row>
    <row r="17" spans="1:24" s="21" customFormat="1" ht="12" customHeight="1" thickBot="1">
      <c r="A17" s="23" t="s">
        <v>29</v>
      </c>
      <c r="B17" s="24" t="s">
        <v>30</v>
      </c>
      <c r="C17" s="16">
        <f>+C18+C19+C20</f>
        <v>0</v>
      </c>
      <c r="D17" s="16">
        <f t="shared" si="0"/>
        <v>0</v>
      </c>
      <c r="E17" s="16">
        <f>+E18+E19+E20</f>
        <v>0</v>
      </c>
      <c r="F17" s="16">
        <f>+F18+F19+F20</f>
        <v>0</v>
      </c>
      <c r="G17" s="16">
        <f t="shared" si="1"/>
        <v>0</v>
      </c>
      <c r="H17" s="16">
        <f>+H18+H19+H20</f>
        <v>0</v>
      </c>
      <c r="I17" s="16">
        <f t="shared" si="2"/>
        <v>0</v>
      </c>
      <c r="J17" s="16">
        <f>+J18+J19+J20</f>
        <v>0</v>
      </c>
      <c r="K17" s="16">
        <f>+K18+K19+K20</f>
        <v>0</v>
      </c>
      <c r="L17" s="16">
        <f t="shared" si="3"/>
        <v>0</v>
      </c>
      <c r="M17" s="16">
        <f>+M18+M19+M20</f>
        <v>0</v>
      </c>
      <c r="N17" s="16">
        <f t="shared" si="4"/>
        <v>0</v>
      </c>
      <c r="O17" s="16">
        <f>+O18+O19+O20</f>
        <v>0</v>
      </c>
      <c r="P17" s="16">
        <f>+P18+P19+P20</f>
        <v>0</v>
      </c>
      <c r="Q17" s="16">
        <f t="shared" si="5"/>
        <v>0</v>
      </c>
      <c r="R17" s="16">
        <f t="shared" si="6"/>
        <v>0</v>
      </c>
      <c r="S17" s="352"/>
      <c r="T17" s="352"/>
    </row>
    <row r="18" spans="1:24" s="21" customFormat="1" ht="12" customHeight="1">
      <c r="A18" s="26" t="s">
        <v>31</v>
      </c>
      <c r="B18" s="27" t="s">
        <v>32</v>
      </c>
      <c r="C18" s="28"/>
      <c r="D18" s="28">
        <f t="shared" si="0"/>
        <v>0</v>
      </c>
      <c r="E18" s="28"/>
      <c r="F18" s="28"/>
      <c r="G18" s="28">
        <f t="shared" si="1"/>
        <v>0</v>
      </c>
      <c r="H18" s="28"/>
      <c r="I18" s="28">
        <f t="shared" si="2"/>
        <v>0</v>
      </c>
      <c r="J18" s="28"/>
      <c r="K18" s="28"/>
      <c r="L18" s="28">
        <f t="shared" si="3"/>
        <v>0</v>
      </c>
      <c r="M18" s="28"/>
      <c r="N18" s="28">
        <f t="shared" si="4"/>
        <v>0</v>
      </c>
      <c r="O18" s="28"/>
      <c r="P18" s="28"/>
      <c r="Q18" s="28">
        <f t="shared" si="5"/>
        <v>0</v>
      </c>
      <c r="R18" s="28">
        <f t="shared" si="6"/>
        <v>0</v>
      </c>
      <c r="S18" s="355"/>
      <c r="T18" s="355"/>
    </row>
    <row r="19" spans="1:24" s="21" customFormat="1" ht="12" customHeight="1">
      <c r="A19" s="26" t="s">
        <v>33</v>
      </c>
      <c r="B19" s="29" t="s">
        <v>34</v>
      </c>
      <c r="C19" s="30"/>
      <c r="D19" s="30">
        <f t="shared" si="0"/>
        <v>0</v>
      </c>
      <c r="E19" s="30"/>
      <c r="F19" s="30"/>
      <c r="G19" s="30">
        <f t="shared" si="1"/>
        <v>0</v>
      </c>
      <c r="H19" s="30"/>
      <c r="I19" s="30">
        <f t="shared" si="2"/>
        <v>0</v>
      </c>
      <c r="J19" s="30"/>
      <c r="K19" s="30"/>
      <c r="L19" s="30">
        <f t="shared" si="3"/>
        <v>0</v>
      </c>
      <c r="M19" s="30"/>
      <c r="N19" s="30">
        <f t="shared" si="4"/>
        <v>0</v>
      </c>
      <c r="O19" s="30"/>
      <c r="P19" s="30"/>
      <c r="Q19" s="30">
        <f t="shared" si="5"/>
        <v>0</v>
      </c>
      <c r="R19" s="30">
        <f t="shared" si="6"/>
        <v>0</v>
      </c>
      <c r="S19" s="355"/>
      <c r="T19" s="355"/>
    </row>
    <row r="20" spans="1:24" s="21" customFormat="1" ht="12" customHeight="1" thickBot="1">
      <c r="A20" s="18" t="s">
        <v>35</v>
      </c>
      <c r="B20" s="33" t="s">
        <v>36</v>
      </c>
      <c r="C20" s="32"/>
      <c r="D20" s="32">
        <f t="shared" si="0"/>
        <v>0</v>
      </c>
      <c r="E20" s="32"/>
      <c r="F20" s="32"/>
      <c r="G20" s="32">
        <f t="shared" si="1"/>
        <v>0</v>
      </c>
      <c r="H20" s="32"/>
      <c r="I20" s="32">
        <f t="shared" si="2"/>
        <v>0</v>
      </c>
      <c r="J20" s="32"/>
      <c r="K20" s="32"/>
      <c r="L20" s="32">
        <f t="shared" si="3"/>
        <v>0</v>
      </c>
      <c r="M20" s="32"/>
      <c r="N20" s="32">
        <f t="shared" si="4"/>
        <v>0</v>
      </c>
      <c r="O20" s="32"/>
      <c r="P20" s="32"/>
      <c r="Q20" s="32">
        <f t="shared" si="5"/>
        <v>0</v>
      </c>
      <c r="R20" s="32">
        <f t="shared" si="6"/>
        <v>0</v>
      </c>
      <c r="S20" s="355"/>
      <c r="T20" s="355"/>
    </row>
    <row r="21" spans="1:24" s="17" customFormat="1" ht="12" customHeight="1" thickBot="1">
      <c r="A21" s="23" t="s">
        <v>37</v>
      </c>
      <c r="B21" s="24" t="s">
        <v>38</v>
      </c>
      <c r="C21" s="25"/>
      <c r="D21" s="25">
        <f t="shared" si="0"/>
        <v>0</v>
      </c>
      <c r="E21" s="25"/>
      <c r="F21" s="25"/>
      <c r="G21" s="25">
        <f t="shared" si="1"/>
        <v>0</v>
      </c>
      <c r="H21" s="25"/>
      <c r="I21" s="25">
        <f t="shared" si="2"/>
        <v>0</v>
      </c>
      <c r="J21" s="25"/>
      <c r="K21" s="25"/>
      <c r="L21" s="25">
        <f t="shared" si="3"/>
        <v>0</v>
      </c>
      <c r="M21" s="25"/>
      <c r="N21" s="25">
        <f t="shared" si="4"/>
        <v>0</v>
      </c>
      <c r="O21" s="25"/>
      <c r="P21" s="25"/>
      <c r="Q21" s="25">
        <f t="shared" si="5"/>
        <v>0</v>
      </c>
      <c r="R21" s="25">
        <f t="shared" si="6"/>
        <v>0</v>
      </c>
      <c r="S21" s="354"/>
      <c r="T21" s="354"/>
    </row>
    <row r="22" spans="1:24" s="17" customFormat="1" ht="12" customHeight="1" thickBot="1">
      <c r="A22" s="23" t="s">
        <v>39</v>
      </c>
      <c r="B22" s="24" t="s">
        <v>40</v>
      </c>
      <c r="C22" s="34"/>
      <c r="D22" s="34">
        <f t="shared" si="0"/>
        <v>0</v>
      </c>
      <c r="E22" s="34"/>
      <c r="F22" s="34"/>
      <c r="G22" s="34">
        <f t="shared" si="1"/>
        <v>0</v>
      </c>
      <c r="H22" s="34"/>
      <c r="I22" s="34">
        <f t="shared" si="2"/>
        <v>0</v>
      </c>
      <c r="J22" s="34"/>
      <c r="K22" s="34"/>
      <c r="L22" s="34">
        <f t="shared" si="3"/>
        <v>0</v>
      </c>
      <c r="M22" s="34"/>
      <c r="N22" s="34">
        <f t="shared" si="4"/>
        <v>0</v>
      </c>
      <c r="O22" s="34"/>
      <c r="P22" s="34"/>
      <c r="Q22" s="34">
        <f t="shared" si="5"/>
        <v>0</v>
      </c>
      <c r="R22" s="34">
        <f t="shared" si="6"/>
        <v>0</v>
      </c>
      <c r="S22" s="354"/>
      <c r="T22" s="354"/>
    </row>
    <row r="23" spans="1:24" s="17" customFormat="1" ht="12" customHeight="1" thickBot="1">
      <c r="A23" s="10" t="s">
        <v>41</v>
      </c>
      <c r="B23" s="24" t="s">
        <v>42</v>
      </c>
      <c r="C23" s="35">
        <f>+C6+C7+C12+C13+C17+C21+C22</f>
        <v>23456000</v>
      </c>
      <c r="D23" s="35"/>
      <c r="E23" s="35">
        <f>+E6+E7+E12+E13+E17+E21+E22</f>
        <v>0</v>
      </c>
      <c r="F23" s="35">
        <f>+F6+F7+F12+F13+F17+F21+F22</f>
        <v>0</v>
      </c>
      <c r="G23" s="35">
        <f t="shared" si="1"/>
        <v>0</v>
      </c>
      <c r="H23" s="35">
        <f>+H6+H7+H12+H13+H17+H21+H22</f>
        <v>22844000</v>
      </c>
      <c r="I23" s="35">
        <f t="shared" si="2"/>
        <v>-22844000</v>
      </c>
      <c r="J23" s="35">
        <f>+J6+J7+J12+J13+J17+J21+J22</f>
        <v>0</v>
      </c>
      <c r="K23" s="35">
        <f>+K6+K7+K12+K13+K17+K21+K22</f>
        <v>0</v>
      </c>
      <c r="L23" s="35">
        <f t="shared" si="3"/>
        <v>0</v>
      </c>
      <c r="M23" s="35">
        <f>+M6+M7+M12+M13+M17+M21+M22</f>
        <v>0</v>
      </c>
      <c r="N23" s="35">
        <f t="shared" si="4"/>
        <v>0</v>
      </c>
      <c r="O23" s="35">
        <f>+O6+O7+O12+O13+O17+O21+O22</f>
        <v>0</v>
      </c>
      <c r="P23" s="35">
        <f>+P6+P7+P12+P13+P17+P21+P22</f>
        <v>0</v>
      </c>
      <c r="Q23" s="35">
        <f t="shared" si="5"/>
        <v>0</v>
      </c>
      <c r="R23" s="35">
        <f t="shared" si="6"/>
        <v>46300000</v>
      </c>
      <c r="S23" s="352"/>
      <c r="T23" s="352"/>
    </row>
    <row r="24" spans="1:24" s="17" customFormat="1" ht="12" customHeight="1" thickBot="1">
      <c r="A24" s="36" t="s">
        <v>43</v>
      </c>
      <c r="B24" s="24" t="s">
        <v>44</v>
      </c>
      <c r="C24" s="35">
        <f>+C25+C26+C27</f>
        <v>164584090</v>
      </c>
      <c r="D24" s="35"/>
      <c r="E24" s="35">
        <f>+E25+E26+E27</f>
        <v>0</v>
      </c>
      <c r="F24" s="35">
        <f>+F25+F26+F27</f>
        <v>0</v>
      </c>
      <c r="G24" s="35">
        <f t="shared" si="1"/>
        <v>0</v>
      </c>
      <c r="H24" s="35">
        <f>+H25+H26+H27</f>
        <v>55029838</v>
      </c>
      <c r="I24" s="35">
        <f t="shared" si="2"/>
        <v>-55029838</v>
      </c>
      <c r="J24" s="35">
        <f>+J25+J26+J27</f>
        <v>0</v>
      </c>
      <c r="K24" s="35">
        <f>+K25+K26+K27</f>
        <v>0</v>
      </c>
      <c r="L24" s="35">
        <f t="shared" si="3"/>
        <v>0</v>
      </c>
      <c r="M24" s="35">
        <f>+M25+M26+M27</f>
        <v>0</v>
      </c>
      <c r="N24" s="35">
        <f t="shared" si="4"/>
        <v>0</v>
      </c>
      <c r="O24" s="35">
        <f>+O25+O26+O27</f>
        <v>0</v>
      </c>
      <c r="P24" s="35">
        <f>+P25+P26+P27</f>
        <v>0</v>
      </c>
      <c r="Q24" s="35">
        <f t="shared" si="5"/>
        <v>0</v>
      </c>
      <c r="R24" s="35">
        <f t="shared" si="6"/>
        <v>219613928</v>
      </c>
      <c r="S24" s="352"/>
      <c r="T24" s="352"/>
    </row>
    <row r="25" spans="1:24" s="17" customFormat="1" ht="12" customHeight="1">
      <c r="A25" s="26" t="s">
        <v>45</v>
      </c>
      <c r="B25" s="27" t="s">
        <v>46</v>
      </c>
      <c r="C25" s="28">
        <v>1258090</v>
      </c>
      <c r="D25" s="28"/>
      <c r="E25" s="28"/>
      <c r="F25" s="28"/>
      <c r="G25" s="28"/>
      <c r="H25" s="28">
        <v>4191838</v>
      </c>
      <c r="I25" s="28">
        <f t="shared" si="2"/>
        <v>-4191838</v>
      </c>
      <c r="J25" s="28"/>
      <c r="K25" s="28"/>
      <c r="L25" s="28">
        <f t="shared" si="3"/>
        <v>0</v>
      </c>
      <c r="M25" s="28"/>
      <c r="N25" s="28"/>
      <c r="O25" s="28"/>
      <c r="P25" s="28"/>
      <c r="Q25" s="28">
        <f t="shared" si="5"/>
        <v>0</v>
      </c>
      <c r="R25" s="28">
        <f t="shared" si="6"/>
        <v>5449928</v>
      </c>
      <c r="S25" s="355"/>
      <c r="T25" s="355"/>
    </row>
    <row r="26" spans="1:24" s="17" customFormat="1" ht="12" customHeight="1">
      <c r="A26" s="26" t="s">
        <v>47</v>
      </c>
      <c r="B26" s="29" t="s">
        <v>48</v>
      </c>
      <c r="C26" s="30"/>
      <c r="D26" s="30"/>
      <c r="E26" s="30"/>
      <c r="F26" s="30"/>
      <c r="G26" s="30">
        <f t="shared" si="1"/>
        <v>0</v>
      </c>
      <c r="H26" s="30"/>
      <c r="I26" s="30">
        <f t="shared" si="2"/>
        <v>0</v>
      </c>
      <c r="J26" s="30"/>
      <c r="K26" s="30"/>
      <c r="L26" s="30">
        <f t="shared" si="3"/>
        <v>0</v>
      </c>
      <c r="M26" s="30"/>
      <c r="N26" s="30">
        <f t="shared" si="4"/>
        <v>0</v>
      </c>
      <c r="O26" s="30"/>
      <c r="P26" s="30"/>
      <c r="Q26" s="30">
        <f t="shared" si="5"/>
        <v>0</v>
      </c>
      <c r="R26" s="30">
        <f t="shared" si="6"/>
        <v>0</v>
      </c>
      <c r="S26" s="355"/>
      <c r="T26" s="355"/>
    </row>
    <row r="27" spans="1:24" s="21" customFormat="1" ht="12" customHeight="1" thickBot="1">
      <c r="A27" s="18" t="s">
        <v>49</v>
      </c>
      <c r="B27" s="33" t="s">
        <v>50</v>
      </c>
      <c r="C27" s="32">
        <f t="shared" ref="C27:H27" si="7">C42-C23-C25</f>
        <v>163326000</v>
      </c>
      <c r="D27" s="32">
        <f t="shared" si="7"/>
        <v>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50838000</v>
      </c>
      <c r="I27" s="32">
        <f t="shared" si="2"/>
        <v>-50838000</v>
      </c>
      <c r="J27" s="32">
        <f>J42-(J23+J25+J26)</f>
        <v>0</v>
      </c>
      <c r="K27" s="32">
        <f>K42-(K23+K25+K26)</f>
        <v>0</v>
      </c>
      <c r="L27" s="32">
        <f t="shared" si="3"/>
        <v>0</v>
      </c>
      <c r="M27" s="32">
        <f>M42-(M23+M25+M26)</f>
        <v>0</v>
      </c>
      <c r="N27" s="32">
        <f t="shared" si="4"/>
        <v>0</v>
      </c>
      <c r="O27" s="32">
        <f>O42-(O23+O25+O26)</f>
        <v>0</v>
      </c>
      <c r="P27" s="32">
        <f>P42-(P23+P25+P26)</f>
        <v>0</v>
      </c>
      <c r="Q27" s="32">
        <f t="shared" si="5"/>
        <v>0</v>
      </c>
      <c r="R27" s="32">
        <f t="shared" si="6"/>
        <v>214164000</v>
      </c>
      <c r="S27" s="355"/>
      <c r="T27" s="355"/>
    </row>
    <row r="28" spans="1:24" s="21" customFormat="1" ht="15" customHeight="1" thickBot="1">
      <c r="A28" s="36" t="s">
        <v>51</v>
      </c>
      <c r="B28" s="37" t="s">
        <v>52</v>
      </c>
      <c r="C28" s="38">
        <f>+C23+C24</f>
        <v>188040090</v>
      </c>
      <c r="D28" s="38"/>
      <c r="E28" s="38">
        <f>+E23+E24</f>
        <v>0</v>
      </c>
      <c r="F28" s="38">
        <f>+F23+F24</f>
        <v>0</v>
      </c>
      <c r="G28" s="38">
        <f t="shared" si="1"/>
        <v>0</v>
      </c>
      <c r="H28" s="38">
        <f>+H23+H24</f>
        <v>77873838</v>
      </c>
      <c r="I28" s="38">
        <f t="shared" si="2"/>
        <v>-77873838</v>
      </c>
      <c r="J28" s="38">
        <f>+J23+J24</f>
        <v>0</v>
      </c>
      <c r="K28" s="38">
        <f>+K23+K24</f>
        <v>0</v>
      </c>
      <c r="L28" s="38">
        <f t="shared" si="3"/>
        <v>0</v>
      </c>
      <c r="M28" s="38">
        <f>+M23+M24</f>
        <v>0</v>
      </c>
      <c r="N28" s="38">
        <f t="shared" si="4"/>
        <v>0</v>
      </c>
      <c r="O28" s="38">
        <f>+O23+O24</f>
        <v>0</v>
      </c>
      <c r="P28" s="38">
        <f>+P23+P24</f>
        <v>0</v>
      </c>
      <c r="Q28" s="38">
        <f t="shared" si="5"/>
        <v>0</v>
      </c>
      <c r="R28" s="38">
        <f t="shared" si="6"/>
        <v>265913928</v>
      </c>
      <c r="S28" s="41"/>
      <c r="T28" s="41"/>
    </row>
    <row r="29" spans="1:24" s="21" customFormat="1" ht="15" customHeight="1" thickBot="1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  <c r="S29" s="41"/>
      <c r="T29" s="41"/>
    </row>
    <row r="30" spans="1:24" s="12" customFormat="1" ht="16.5" customHeight="1" thickBot="1">
      <c r="A30" s="45"/>
      <c r="B30" s="46" t="s">
        <v>53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38"/>
      <c r="S30" s="41"/>
      <c r="T30" s="41"/>
    </row>
    <row r="31" spans="1:24" s="47" customFormat="1" ht="12" customHeight="1" thickBot="1">
      <c r="A31" s="23" t="s">
        <v>4</v>
      </c>
      <c r="B31" s="24" t="s">
        <v>54</v>
      </c>
      <c r="C31" s="16">
        <f>SUM(C32:C36)</f>
        <v>187786090</v>
      </c>
      <c r="D31" s="16"/>
      <c r="E31" s="16">
        <f>SUM(E32:E36)</f>
        <v>0</v>
      </c>
      <c r="F31" s="16">
        <f>SUM(F32:F36)</f>
        <v>0</v>
      </c>
      <c r="G31" s="16">
        <f t="shared" ref="G31:G42" si="8">SUM(E31:F31)</f>
        <v>0</v>
      </c>
      <c r="H31" s="16">
        <f>SUM(H32:H36)</f>
        <v>77873838</v>
      </c>
      <c r="I31" s="16">
        <f t="shared" ref="I31:I42" si="9">J31-H31</f>
        <v>-77873838</v>
      </c>
      <c r="J31" s="16">
        <f>SUM(J32:J36)</f>
        <v>0</v>
      </c>
      <c r="K31" s="16">
        <f>SUM(K32:K36)</f>
        <v>0</v>
      </c>
      <c r="L31" s="16">
        <f t="shared" ref="L31:L42" si="10">SUM(J31:K31)</f>
        <v>0</v>
      </c>
      <c r="M31" s="16">
        <f>SUM(M32:M36)</f>
        <v>0</v>
      </c>
      <c r="N31" s="16">
        <f t="shared" ref="N31:N42" si="11">O31-M31</f>
        <v>0</v>
      </c>
      <c r="O31" s="16">
        <f>SUM(O32:O36)</f>
        <v>0</v>
      </c>
      <c r="P31" s="16">
        <f>SUM(P32:P36)</f>
        <v>0</v>
      </c>
      <c r="Q31" s="16">
        <f t="shared" ref="Q31:Q42" si="12">SUM(O31:P31)</f>
        <v>0</v>
      </c>
      <c r="R31" s="16">
        <f t="shared" ref="R31:R44" si="13">C31+H31+M31</f>
        <v>265659928</v>
      </c>
      <c r="S31" s="352"/>
      <c r="T31" s="352"/>
    </row>
    <row r="32" spans="1:24" ht="12" customHeight="1">
      <c r="A32" s="18" t="s">
        <v>5</v>
      </c>
      <c r="B32" s="22" t="s">
        <v>55</v>
      </c>
      <c r="C32" s="28">
        <v>125320000</v>
      </c>
      <c r="D32" s="28"/>
      <c r="E32" s="28"/>
      <c r="F32" s="28"/>
      <c r="G32" s="28"/>
      <c r="H32" s="28">
        <v>47682006</v>
      </c>
      <c r="I32" s="28"/>
      <c r="J32" s="28"/>
      <c r="K32" s="28"/>
      <c r="L32" s="28">
        <f t="shared" si="10"/>
        <v>0</v>
      </c>
      <c r="M32" s="28"/>
      <c r="N32" s="28">
        <f t="shared" si="11"/>
        <v>0</v>
      </c>
      <c r="O32" s="28"/>
      <c r="P32" s="28"/>
      <c r="Q32" s="28">
        <f t="shared" si="12"/>
        <v>0</v>
      </c>
      <c r="R32" s="28">
        <f t="shared" si="13"/>
        <v>173002006</v>
      </c>
      <c r="S32" s="355"/>
      <c r="T32" s="56">
        <f>D32+'3.sz.mell.'!D33</f>
        <v>0</v>
      </c>
      <c r="U32" s="56">
        <f>E32+'3.sz.mell.'!E33</f>
        <v>0</v>
      </c>
      <c r="V32" s="56">
        <f>F32+'3.sz.mell.'!F33</f>
        <v>0</v>
      </c>
      <c r="W32" s="56">
        <f>G32+'3.sz.mell.'!G33</f>
        <v>0</v>
      </c>
      <c r="X32" s="56">
        <f>H32+'3.sz.mell.'!H33</f>
        <v>47882006</v>
      </c>
    </row>
    <row r="33" spans="1:24" ht="12" customHeight="1">
      <c r="A33" s="18" t="s">
        <v>6</v>
      </c>
      <c r="B33" s="19" t="s">
        <v>56</v>
      </c>
      <c r="C33" s="48">
        <v>23304000</v>
      </c>
      <c r="D33" s="48"/>
      <c r="E33" s="48"/>
      <c r="F33" s="48"/>
      <c r="G33" s="48"/>
      <c r="H33" s="48">
        <v>8497851</v>
      </c>
      <c r="I33" s="48"/>
      <c r="J33" s="48"/>
      <c r="K33" s="48"/>
      <c r="L33" s="48">
        <f t="shared" si="10"/>
        <v>0</v>
      </c>
      <c r="M33" s="48"/>
      <c r="N33" s="48">
        <f t="shared" si="11"/>
        <v>0</v>
      </c>
      <c r="O33" s="48"/>
      <c r="P33" s="48"/>
      <c r="Q33" s="48">
        <f t="shared" si="12"/>
        <v>0</v>
      </c>
      <c r="R33" s="48">
        <f t="shared" si="13"/>
        <v>31801851</v>
      </c>
      <c r="S33" s="355"/>
      <c r="T33" s="56">
        <f>D33+'3.sz.mell.'!D34</f>
        <v>0</v>
      </c>
      <c r="U33" s="56">
        <f>E33+'3.sz.mell.'!E34</f>
        <v>0</v>
      </c>
      <c r="V33" s="56">
        <f>F33+'3.sz.mell.'!F34</f>
        <v>0</v>
      </c>
      <c r="W33" s="56">
        <f>G33+'3.sz.mell.'!G34</f>
        <v>0</v>
      </c>
      <c r="X33" s="56">
        <f>H33+'3.sz.mell.'!H34</f>
        <v>8594851</v>
      </c>
    </row>
    <row r="34" spans="1:24" ht="12" customHeight="1">
      <c r="A34" s="18" t="s">
        <v>7</v>
      </c>
      <c r="B34" s="19" t="s">
        <v>57</v>
      </c>
      <c r="C34" s="48">
        <v>38304000</v>
      </c>
      <c r="D34" s="48"/>
      <c r="E34" s="48"/>
      <c r="F34" s="48"/>
      <c r="G34" s="48"/>
      <c r="H34" s="48">
        <v>21191856</v>
      </c>
      <c r="I34" s="48"/>
      <c r="J34" s="48"/>
      <c r="K34" s="48"/>
      <c r="L34" s="48">
        <f t="shared" si="10"/>
        <v>0</v>
      </c>
      <c r="M34" s="48"/>
      <c r="N34" s="48">
        <f t="shared" si="11"/>
        <v>0</v>
      </c>
      <c r="O34" s="48"/>
      <c r="P34" s="48"/>
      <c r="Q34" s="48">
        <f t="shared" si="12"/>
        <v>0</v>
      </c>
      <c r="R34" s="48">
        <f t="shared" si="13"/>
        <v>59495856</v>
      </c>
      <c r="S34" s="355"/>
      <c r="T34" s="56">
        <f>D34+'3.sz.mell.'!D35</f>
        <v>0</v>
      </c>
      <c r="U34" s="56">
        <f>E34+'3.sz.mell.'!E35</f>
        <v>0</v>
      </c>
      <c r="V34" s="56">
        <f>F34+'3.sz.mell.'!F35</f>
        <v>0</v>
      </c>
      <c r="W34" s="56">
        <f>G34+'3.sz.mell.'!G35</f>
        <v>0</v>
      </c>
      <c r="X34" s="56">
        <f>H34+'3.sz.mell.'!H35</f>
        <v>25238856</v>
      </c>
    </row>
    <row r="35" spans="1:24" ht="12" customHeight="1">
      <c r="A35" s="18" t="s">
        <v>8</v>
      </c>
      <c r="B35" s="19" t="s">
        <v>58</v>
      </c>
      <c r="C35" s="48"/>
      <c r="D35" s="48"/>
      <c r="E35" s="48"/>
      <c r="F35" s="48"/>
      <c r="G35" s="48"/>
      <c r="H35" s="48"/>
      <c r="I35" s="48"/>
      <c r="J35" s="48"/>
      <c r="K35" s="48"/>
      <c r="L35" s="48">
        <f t="shared" si="10"/>
        <v>0</v>
      </c>
      <c r="M35" s="48"/>
      <c r="N35" s="48">
        <f t="shared" si="11"/>
        <v>0</v>
      </c>
      <c r="O35" s="48"/>
      <c r="P35" s="48"/>
      <c r="Q35" s="48">
        <f t="shared" si="12"/>
        <v>0</v>
      </c>
      <c r="R35" s="48">
        <f t="shared" si="13"/>
        <v>0</v>
      </c>
      <c r="S35" s="355"/>
      <c r="T35" s="56">
        <f>D35+'3.sz.mell.'!D36</f>
        <v>0</v>
      </c>
      <c r="U35" s="56">
        <f>E35+'3.sz.mell.'!E36</f>
        <v>0</v>
      </c>
      <c r="V35" s="56">
        <f>F35+'3.sz.mell.'!F36</f>
        <v>0</v>
      </c>
      <c r="W35" s="56">
        <f>G35+'3.sz.mell.'!G36</f>
        <v>0</v>
      </c>
      <c r="X35" s="56">
        <f>H35+'3.sz.mell.'!H36</f>
        <v>0</v>
      </c>
    </row>
    <row r="36" spans="1:24" ht="12" customHeight="1" thickBot="1">
      <c r="A36" s="18" t="s">
        <v>9</v>
      </c>
      <c r="B36" s="19" t="s">
        <v>59</v>
      </c>
      <c r="C36" s="48">
        <v>858090</v>
      </c>
      <c r="D36" s="48"/>
      <c r="E36" s="48"/>
      <c r="F36" s="48"/>
      <c r="G36" s="48"/>
      <c r="H36" s="48">
        <v>502125</v>
      </c>
      <c r="I36" s="48"/>
      <c r="J36" s="48"/>
      <c r="K36" s="48"/>
      <c r="L36" s="48">
        <f t="shared" si="10"/>
        <v>0</v>
      </c>
      <c r="M36" s="48"/>
      <c r="N36" s="48">
        <f t="shared" si="11"/>
        <v>0</v>
      </c>
      <c r="O36" s="48"/>
      <c r="P36" s="48"/>
      <c r="Q36" s="48">
        <f t="shared" si="12"/>
        <v>0</v>
      </c>
      <c r="R36" s="48">
        <f t="shared" si="13"/>
        <v>1360215</v>
      </c>
      <c r="S36" s="355"/>
      <c r="T36" s="56">
        <f>D36+'3.sz.mell.'!D37</f>
        <v>0</v>
      </c>
      <c r="U36" s="56">
        <f>E36+'3.sz.mell.'!E37</f>
        <v>0</v>
      </c>
      <c r="V36" s="56">
        <f>F36+'3.sz.mell.'!F37</f>
        <v>0</v>
      </c>
      <c r="W36" s="56">
        <f>G36+'3.sz.mell.'!G37</f>
        <v>0</v>
      </c>
      <c r="X36" s="56">
        <f>H36+'3.sz.mell.'!H37</f>
        <v>6422125</v>
      </c>
    </row>
    <row r="37" spans="1:24" ht="12" customHeight="1" thickBot="1">
      <c r="A37" s="23" t="s">
        <v>10</v>
      </c>
      <c r="B37" s="24" t="s">
        <v>60</v>
      </c>
      <c r="C37" s="16">
        <f>SUM(C38:C40)</f>
        <v>254000</v>
      </c>
      <c r="D37" s="16"/>
      <c r="E37" s="16">
        <f>SUM(E38:E40)</f>
        <v>0</v>
      </c>
      <c r="F37" s="16">
        <f>SUM(F38:F40)</f>
        <v>0</v>
      </c>
      <c r="G37" s="16">
        <f t="shared" si="8"/>
        <v>0</v>
      </c>
      <c r="H37" s="16">
        <f>SUM(H38:H40)</f>
        <v>0</v>
      </c>
      <c r="I37" s="16">
        <f t="shared" si="9"/>
        <v>0</v>
      </c>
      <c r="J37" s="16">
        <f>SUM(J38:J40)</f>
        <v>0</v>
      </c>
      <c r="K37" s="16">
        <f>SUM(K38:K40)</f>
        <v>0</v>
      </c>
      <c r="L37" s="16">
        <f t="shared" si="10"/>
        <v>0</v>
      </c>
      <c r="M37" s="16">
        <f>SUM(M38:M40)</f>
        <v>0</v>
      </c>
      <c r="N37" s="16">
        <f t="shared" si="11"/>
        <v>0</v>
      </c>
      <c r="O37" s="16">
        <f>SUM(O38:O40)</f>
        <v>0</v>
      </c>
      <c r="P37" s="16">
        <f>SUM(P38:P40)</f>
        <v>0</v>
      </c>
      <c r="Q37" s="16">
        <f t="shared" si="12"/>
        <v>0</v>
      </c>
      <c r="R37" s="16">
        <f t="shared" si="13"/>
        <v>254000</v>
      </c>
      <c r="S37" s="352"/>
      <c r="T37" s="352"/>
      <c r="X37" s="56"/>
    </row>
    <row r="38" spans="1:24" s="47" customFormat="1" ht="12" customHeight="1">
      <c r="A38" s="18" t="s">
        <v>12</v>
      </c>
      <c r="B38" s="22" t="s">
        <v>61</v>
      </c>
      <c r="C38" s="28">
        <v>254000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48">
        <f t="shared" si="13"/>
        <v>254000</v>
      </c>
      <c r="S38" s="355"/>
      <c r="T38" s="355"/>
    </row>
    <row r="39" spans="1:24" ht="12" customHeight="1">
      <c r="A39" s="18" t="s">
        <v>14</v>
      </c>
      <c r="B39" s="19" t="s">
        <v>62</v>
      </c>
      <c r="C39" s="48"/>
      <c r="D39" s="48">
        <f>E39-C39</f>
        <v>0</v>
      </c>
      <c r="E39" s="48"/>
      <c r="F39" s="48"/>
      <c r="G39" s="48">
        <f t="shared" si="8"/>
        <v>0</v>
      </c>
      <c r="H39" s="48"/>
      <c r="I39" s="48">
        <f t="shared" si="9"/>
        <v>0</v>
      </c>
      <c r="J39" s="48"/>
      <c r="K39" s="48"/>
      <c r="L39" s="48">
        <f t="shared" si="10"/>
        <v>0</v>
      </c>
      <c r="M39" s="48"/>
      <c r="N39" s="48">
        <f t="shared" si="11"/>
        <v>0</v>
      </c>
      <c r="O39" s="48"/>
      <c r="P39" s="48"/>
      <c r="Q39" s="48">
        <f t="shared" si="12"/>
        <v>0</v>
      </c>
      <c r="R39" s="48">
        <f t="shared" si="13"/>
        <v>0</v>
      </c>
      <c r="S39" s="355"/>
      <c r="T39" s="355"/>
    </row>
    <row r="40" spans="1:24" ht="12" customHeight="1">
      <c r="A40" s="18" t="s">
        <v>16</v>
      </c>
      <c r="B40" s="19" t="s">
        <v>63</v>
      </c>
      <c r="C40" s="48"/>
      <c r="D40" s="48">
        <f>E40-C40</f>
        <v>0</v>
      </c>
      <c r="E40" s="48"/>
      <c r="F40" s="48"/>
      <c r="G40" s="48">
        <f t="shared" si="8"/>
        <v>0</v>
      </c>
      <c r="H40" s="48"/>
      <c r="I40" s="48">
        <f t="shared" si="9"/>
        <v>0</v>
      </c>
      <c r="J40" s="48"/>
      <c r="K40" s="48"/>
      <c r="L40" s="48">
        <f t="shared" si="10"/>
        <v>0</v>
      </c>
      <c r="M40" s="48"/>
      <c r="N40" s="48">
        <f t="shared" si="11"/>
        <v>0</v>
      </c>
      <c r="O40" s="48"/>
      <c r="P40" s="48"/>
      <c r="Q40" s="48">
        <f t="shared" si="12"/>
        <v>0</v>
      </c>
      <c r="R40" s="48">
        <f t="shared" si="13"/>
        <v>0</v>
      </c>
      <c r="S40" s="355"/>
      <c r="T40" s="355"/>
    </row>
    <row r="41" spans="1:24" ht="12" customHeight="1" thickBot="1">
      <c r="A41" s="18" t="s">
        <v>18</v>
      </c>
      <c r="B41" s="19" t="s">
        <v>64</v>
      </c>
      <c r="C41" s="48"/>
      <c r="D41" s="48">
        <f>E41-C41</f>
        <v>0</v>
      </c>
      <c r="E41" s="48"/>
      <c r="F41" s="48"/>
      <c r="G41" s="48">
        <f t="shared" si="8"/>
        <v>0</v>
      </c>
      <c r="H41" s="48"/>
      <c r="I41" s="48">
        <f t="shared" si="9"/>
        <v>0</v>
      </c>
      <c r="J41" s="48"/>
      <c r="K41" s="48"/>
      <c r="L41" s="48">
        <f t="shared" si="10"/>
        <v>0</v>
      </c>
      <c r="M41" s="48"/>
      <c r="N41" s="48">
        <f t="shared" si="11"/>
        <v>0</v>
      </c>
      <c r="O41" s="48"/>
      <c r="P41" s="48"/>
      <c r="Q41" s="48">
        <f t="shared" si="12"/>
        <v>0</v>
      </c>
      <c r="R41" s="48">
        <f t="shared" si="13"/>
        <v>0</v>
      </c>
      <c r="S41" s="355"/>
      <c r="T41" s="355"/>
    </row>
    <row r="42" spans="1:24" ht="15" customHeight="1" thickBot="1">
      <c r="A42" s="23" t="s">
        <v>20</v>
      </c>
      <c r="B42" s="49" t="s">
        <v>65</v>
      </c>
      <c r="C42" s="50">
        <f>+C31+C37</f>
        <v>188040090</v>
      </c>
      <c r="D42" s="50"/>
      <c r="E42" s="50">
        <f>+E31+E37</f>
        <v>0</v>
      </c>
      <c r="F42" s="50">
        <f>+F31+F37</f>
        <v>0</v>
      </c>
      <c r="G42" s="50">
        <f t="shared" si="8"/>
        <v>0</v>
      </c>
      <c r="H42" s="50">
        <f>+H31+H37</f>
        <v>77873838</v>
      </c>
      <c r="I42" s="50">
        <f t="shared" si="9"/>
        <v>-77873838</v>
      </c>
      <c r="J42" s="50">
        <f>+J31+J37</f>
        <v>0</v>
      </c>
      <c r="K42" s="50">
        <f>+K31+K37</f>
        <v>0</v>
      </c>
      <c r="L42" s="50">
        <f t="shared" si="10"/>
        <v>0</v>
      </c>
      <c r="M42" s="50">
        <f>+M31+M37</f>
        <v>0</v>
      </c>
      <c r="N42" s="50">
        <f t="shared" si="11"/>
        <v>0</v>
      </c>
      <c r="O42" s="50">
        <f>+O31+O37</f>
        <v>0</v>
      </c>
      <c r="P42" s="50">
        <f>+P31+P37</f>
        <v>0</v>
      </c>
      <c r="Q42" s="50">
        <f t="shared" si="12"/>
        <v>0</v>
      </c>
      <c r="R42" s="50">
        <f t="shared" si="13"/>
        <v>265913928</v>
      </c>
      <c r="S42" s="41"/>
      <c r="T42" s="41"/>
    </row>
    <row r="43" spans="1:24" ht="13.5" thickBot="1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1:24" ht="15" customHeight="1" thickBot="1">
      <c r="A44" s="53" t="s">
        <v>66</v>
      </c>
      <c r="B44" s="54"/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>
        <f t="shared" si="13"/>
        <v>0</v>
      </c>
      <c r="S44" s="356"/>
      <c r="T44" s="356"/>
    </row>
    <row r="45" spans="1:24" ht="14.25" customHeight="1" thickBot="1">
      <c r="A45" s="53" t="s">
        <v>67</v>
      </c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357"/>
      <c r="T45" s="357"/>
    </row>
    <row r="47" spans="1:24">
      <c r="C47" s="56">
        <f t="shared" ref="C47:H47" si="14">C42-C28</f>
        <v>0</v>
      </c>
      <c r="D47" s="56">
        <f t="shared" si="14"/>
        <v>0</v>
      </c>
      <c r="E47" s="56">
        <f t="shared" si="14"/>
        <v>0</v>
      </c>
      <c r="F47" s="56">
        <f t="shared" si="14"/>
        <v>0</v>
      </c>
      <c r="G47" s="56">
        <f t="shared" si="14"/>
        <v>0</v>
      </c>
      <c r="H47" s="56">
        <f t="shared" si="14"/>
        <v>0</v>
      </c>
    </row>
  </sheetData>
  <sheetProtection formatCells="0"/>
  <mergeCells count="5">
    <mergeCell ref="C3:R3"/>
    <mergeCell ref="R4:R5"/>
    <mergeCell ref="C4:G5"/>
    <mergeCell ref="H4:L5"/>
    <mergeCell ref="M4:Q5"/>
  </mergeCells>
  <phoneticPr fontId="39" type="noConversion"/>
  <printOptions horizontalCentered="1" verticalCentered="1"/>
  <pageMargins left="0.23622047244094491" right="0.23622047244094491" top="0.59055118110236227" bottom="0.35433070866141736" header="0.31496062992125984" footer="0.15748031496062992"/>
  <pageSetup paperSize="9" scale="90" orientation="landscape" verticalDpi="300" r:id="rId1"/>
  <headerFooter alignWithMargins="0">
    <oddHeader>&amp;C&amp;"-,Félkövér"&amp;14Bonyhádi Gondozási Központ bevételei és kiadásai előirányzat csoport és kiemelt előirányzat szerinti bontásban&amp;R4.  melléklet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40"/>
  <sheetViews>
    <sheetView zoomScale="120" zoomScaleNormal="120" zoomScaleSheetLayoutView="100" workbookViewId="0">
      <selection activeCell="G1" sqref="G1:K65536"/>
    </sheetView>
  </sheetViews>
  <sheetFormatPr defaultColWidth="56.85546875" defaultRowHeight="15.75"/>
  <cols>
    <col min="1" max="1" width="7.7109375" style="127" customWidth="1"/>
    <col min="2" max="2" width="56.85546875" style="127" bestFit="1" customWidth="1"/>
    <col min="3" max="3" width="13.28515625" style="128" customWidth="1"/>
    <col min="4" max="5" width="13.28515625" style="127" customWidth="1"/>
    <col min="6" max="6" width="7.7109375" style="68" customWidth="1"/>
    <col min="7" max="7" width="9.42578125" style="68" hidden="1" customWidth="1"/>
    <col min="8" max="11" width="9.140625" style="68" hidden="1" customWidth="1"/>
    <col min="12" max="254" width="9.140625" style="68" customWidth="1"/>
    <col min="255" max="255" width="7.7109375" style="68" customWidth="1"/>
    <col min="256" max="256" width="56.85546875" style="68" bestFit="1"/>
    <col min="257" max="16384" width="56.85546875" style="68"/>
  </cols>
  <sheetData>
    <row r="1" spans="1:10" ht="15.95" customHeight="1">
      <c r="A1" s="386" t="s">
        <v>107</v>
      </c>
      <c r="B1" s="386"/>
      <c r="C1" s="386"/>
      <c r="D1" s="386"/>
      <c r="E1" s="386"/>
    </row>
    <row r="2" spans="1:10" ht="15.95" customHeight="1" thickBot="1">
      <c r="A2" s="385"/>
      <c r="B2" s="385"/>
      <c r="D2" s="243"/>
      <c r="E2" s="69" t="s">
        <v>376</v>
      </c>
    </row>
    <row r="3" spans="1:10" ht="38.1" customHeight="1" thickBot="1">
      <c r="A3" s="70" t="s">
        <v>110</v>
      </c>
      <c r="B3" s="71" t="s">
        <v>111</v>
      </c>
      <c r="C3" s="71" t="s">
        <v>426</v>
      </c>
      <c r="D3" s="71" t="s">
        <v>440</v>
      </c>
      <c r="E3" s="71" t="s">
        <v>446</v>
      </c>
    </row>
    <row r="4" spans="1:10" s="76" customFormat="1" ht="12" customHeight="1" thickBot="1">
      <c r="A4" s="57">
        <v>1</v>
      </c>
      <c r="B4" s="107">
        <v>2</v>
      </c>
      <c r="C4" s="107">
        <v>3</v>
      </c>
      <c r="D4" s="107">
        <v>4</v>
      </c>
      <c r="E4" s="245">
        <v>5</v>
      </c>
    </row>
    <row r="5" spans="1:10" s="79" customFormat="1" ht="12" customHeight="1" thickBot="1">
      <c r="A5" s="77" t="s">
        <v>4</v>
      </c>
      <c r="B5" s="78" t="s">
        <v>363</v>
      </c>
      <c r="C5" s="246">
        <v>172312060</v>
      </c>
      <c r="D5" s="246">
        <v>174035180.59999999</v>
      </c>
      <c r="E5" s="247">
        <v>175775532.40599999</v>
      </c>
      <c r="G5" s="79">
        <f>'1.1.sz.mell.'!C5</f>
        <v>0</v>
      </c>
    </row>
    <row r="6" spans="1:10" s="79" customFormat="1" ht="12" customHeight="1" thickBot="1">
      <c r="A6" s="77" t="s">
        <v>10</v>
      </c>
      <c r="B6" s="88" t="s">
        <v>246</v>
      </c>
      <c r="C6" s="246">
        <v>0</v>
      </c>
      <c r="D6" s="246">
        <v>0</v>
      </c>
      <c r="E6" s="247">
        <v>0</v>
      </c>
      <c r="G6" s="79">
        <f>'1.1.sz.mell.'!C6</f>
        <v>170606000</v>
      </c>
      <c r="H6" s="79">
        <f t="shared" ref="H6:J13" si="0">G6*1.01</f>
        <v>172312060</v>
      </c>
      <c r="I6" s="79">
        <f t="shared" si="0"/>
        <v>174035180.59999999</v>
      </c>
      <c r="J6" s="79">
        <f t="shared" si="0"/>
        <v>175775532.40599999</v>
      </c>
    </row>
    <row r="7" spans="1:10" s="79" customFormat="1" ht="12" customHeight="1" thickBot="1">
      <c r="A7" s="77" t="s">
        <v>20</v>
      </c>
      <c r="B7" s="78" t="s">
        <v>291</v>
      </c>
      <c r="C7" s="246"/>
      <c r="D7" s="246"/>
      <c r="E7" s="247"/>
      <c r="G7" s="79">
        <f>'1.1.sz.mell.'!C13</f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</row>
    <row r="8" spans="1:10" s="79" customFormat="1" ht="12" customHeight="1" thickBot="1">
      <c r="A8" s="77" t="s">
        <v>22</v>
      </c>
      <c r="B8" s="78" t="s">
        <v>68</v>
      </c>
      <c r="C8" s="246">
        <v>105790430</v>
      </c>
      <c r="D8" s="246">
        <v>106848334.3</v>
      </c>
      <c r="E8" s="247">
        <v>107916817.64299999</v>
      </c>
      <c r="G8" s="79">
        <f>'1.1.sz.mell.'!C27</f>
        <v>104743000</v>
      </c>
      <c r="H8" s="79">
        <f t="shared" si="0"/>
        <v>105790430</v>
      </c>
      <c r="I8" s="79">
        <f t="shared" si="0"/>
        <v>106848334.3</v>
      </c>
      <c r="J8" s="79">
        <f t="shared" si="0"/>
        <v>107916817.64299999</v>
      </c>
    </row>
    <row r="9" spans="1:10" s="79" customFormat="1" ht="12" customHeight="1" thickBot="1">
      <c r="A9" s="77" t="s">
        <v>29</v>
      </c>
      <c r="B9" s="78" t="s">
        <v>294</v>
      </c>
      <c r="C9" s="246"/>
      <c r="D9" s="246"/>
      <c r="E9" s="247"/>
      <c r="G9" s="79">
        <f>'1.1.sz.mell.'!C39</f>
        <v>0</v>
      </c>
      <c r="H9" s="79">
        <f t="shared" si="0"/>
        <v>0</v>
      </c>
      <c r="I9" s="79">
        <f t="shared" si="0"/>
        <v>0</v>
      </c>
      <c r="J9" s="79">
        <f t="shared" si="0"/>
        <v>0</v>
      </c>
    </row>
    <row r="10" spans="1:10" s="79" customFormat="1" ht="12" customHeight="1" thickBot="1">
      <c r="A10" s="77" t="s">
        <v>37</v>
      </c>
      <c r="B10" s="78" t="s">
        <v>364</v>
      </c>
      <c r="C10" s="246"/>
      <c r="D10" s="246"/>
      <c r="E10" s="247"/>
      <c r="G10" s="79">
        <f>'1.1.sz.mell.'!C45</f>
        <v>0</v>
      </c>
      <c r="H10" s="79">
        <f t="shared" si="0"/>
        <v>0</v>
      </c>
      <c r="I10" s="79">
        <f t="shared" si="0"/>
        <v>0</v>
      </c>
      <c r="J10" s="79">
        <f t="shared" si="0"/>
        <v>0</v>
      </c>
    </row>
    <row r="11" spans="1:10" s="79" customFormat="1" ht="12" customHeight="1" thickBot="1">
      <c r="A11" s="77" t="s">
        <v>39</v>
      </c>
      <c r="B11" s="88" t="s">
        <v>365</v>
      </c>
      <c r="C11" s="246"/>
      <c r="D11" s="246"/>
      <c r="E11" s="247"/>
      <c r="G11" s="79">
        <f>'1.1.sz.mell.'!C50</f>
        <v>0</v>
      </c>
      <c r="H11" s="79">
        <f t="shared" si="0"/>
        <v>0</v>
      </c>
      <c r="I11" s="79">
        <f t="shared" si="0"/>
        <v>0</v>
      </c>
      <c r="J11" s="79">
        <f t="shared" si="0"/>
        <v>0</v>
      </c>
    </row>
    <row r="12" spans="1:10" s="79" customFormat="1" ht="12" customHeight="1" thickBot="1">
      <c r="A12" s="77" t="s">
        <v>41</v>
      </c>
      <c r="B12" s="78" t="s">
        <v>366</v>
      </c>
      <c r="C12" s="248">
        <f>+C5+C6+C7+C8+C9+C10+C11</f>
        <v>278102490</v>
      </c>
      <c r="D12" s="248">
        <f>+D5+D6+D7+D8+D9+D10+D11</f>
        <v>280883514.89999998</v>
      </c>
      <c r="E12" s="65">
        <f>+E5+E6+E7+E8+E9+E10+E11</f>
        <v>283692350.04899997</v>
      </c>
      <c r="H12" s="79">
        <f t="shared" si="0"/>
        <v>0</v>
      </c>
      <c r="I12" s="79">
        <f t="shared" si="0"/>
        <v>0</v>
      </c>
      <c r="J12" s="79">
        <f t="shared" si="0"/>
        <v>0</v>
      </c>
    </row>
    <row r="13" spans="1:10" s="79" customFormat="1" ht="12" customHeight="1" thickBot="1">
      <c r="A13" s="77" t="s">
        <v>43</v>
      </c>
      <c r="B13" s="78" t="s">
        <v>367</v>
      </c>
      <c r="C13" s="249">
        <f>C27-C12</f>
        <v>12737977.939999998</v>
      </c>
      <c r="D13" s="249">
        <f>D27-D12</f>
        <v>12860357.719400048</v>
      </c>
      <c r="E13" s="249">
        <f>E27-E12</f>
        <v>12983961.296594083</v>
      </c>
      <c r="G13" s="79">
        <f>'1.1.sz.mell.'!C78</f>
        <v>13900988</v>
      </c>
      <c r="H13" s="79">
        <f t="shared" si="0"/>
        <v>14039997.880000001</v>
      </c>
      <c r="I13" s="79">
        <f t="shared" si="0"/>
        <v>14180397.858800001</v>
      </c>
      <c r="J13" s="79">
        <f t="shared" si="0"/>
        <v>14322201.837388001</v>
      </c>
    </row>
    <row r="14" spans="1:10" s="79" customFormat="1" ht="12" customHeight="1" thickBot="1">
      <c r="A14" s="77" t="s">
        <v>51</v>
      </c>
      <c r="B14" s="78" t="s">
        <v>368</v>
      </c>
      <c r="C14" s="248">
        <f>+C12+C13</f>
        <v>290840467.94</v>
      </c>
      <c r="D14" s="248">
        <f>+D12+D13</f>
        <v>293743872.61940002</v>
      </c>
      <c r="E14" s="250">
        <f>+E12+E13</f>
        <v>296676311.34559405</v>
      </c>
    </row>
    <row r="15" spans="1:10" s="79" customFormat="1" ht="12" customHeight="1">
      <c r="A15" s="251"/>
      <c r="B15" s="252"/>
      <c r="C15" s="253"/>
      <c r="D15" s="254"/>
      <c r="E15" s="255"/>
      <c r="G15" s="271"/>
      <c r="H15" s="271">
        <f>C27-C14</f>
        <v>0</v>
      </c>
      <c r="I15" s="271">
        <f>D27-D14</f>
        <v>0</v>
      </c>
      <c r="J15" s="271">
        <f>E27-E14</f>
        <v>0</v>
      </c>
    </row>
    <row r="16" spans="1:10" s="79" customFormat="1" ht="12" customHeight="1">
      <c r="A16" s="386" t="s">
        <v>225</v>
      </c>
      <c r="B16" s="386"/>
      <c r="C16" s="386"/>
      <c r="D16" s="386"/>
      <c r="E16" s="386"/>
    </row>
    <row r="17" spans="1:10" s="79" customFormat="1" ht="12" customHeight="1" thickBot="1">
      <c r="A17" s="387" t="s">
        <v>226</v>
      </c>
      <c r="B17" s="387"/>
      <c r="C17" s="128"/>
      <c r="D17" s="243"/>
      <c r="E17" s="69" t="s">
        <v>376</v>
      </c>
    </row>
    <row r="18" spans="1:10" s="79" customFormat="1" ht="24" customHeight="1" thickBot="1">
      <c r="A18" s="70" t="s">
        <v>325</v>
      </c>
      <c r="B18" s="71" t="s">
        <v>227</v>
      </c>
      <c r="C18" s="71" t="str">
        <f>+C3</f>
        <v>2021. évi</v>
      </c>
      <c r="D18" s="71" t="str">
        <f>+D3</f>
        <v>2022. évi</v>
      </c>
      <c r="E18" s="244" t="str">
        <f>+E3</f>
        <v>2023. évi</v>
      </c>
      <c r="F18" s="256"/>
    </row>
    <row r="19" spans="1:10" s="79" customFormat="1" ht="12" customHeight="1" thickBot="1">
      <c r="A19" s="73">
        <v>1</v>
      </c>
      <c r="B19" s="74">
        <v>2</v>
      </c>
      <c r="C19" s="74">
        <v>3</v>
      </c>
      <c r="D19" s="74">
        <v>4</v>
      </c>
      <c r="E19" s="257">
        <v>5</v>
      </c>
      <c r="F19" s="256"/>
    </row>
    <row r="20" spans="1:10" s="79" customFormat="1" ht="15" customHeight="1" thickBot="1">
      <c r="A20" s="77" t="s">
        <v>4</v>
      </c>
      <c r="B20" s="118" t="s">
        <v>369</v>
      </c>
      <c r="C20" s="246">
        <v>290340467.94</v>
      </c>
      <c r="D20" s="246">
        <v>293243872.61940002</v>
      </c>
      <c r="E20" s="99">
        <v>296176311.34559405</v>
      </c>
      <c r="F20" s="256"/>
      <c r="G20" s="79">
        <f>'1.1.sz.mell.'!C85+'1.1.sz.mell.'!C97</f>
        <v>288895988</v>
      </c>
      <c r="H20" s="79">
        <f>G20*1.005</f>
        <v>290340467.94</v>
      </c>
      <c r="I20" s="79">
        <f t="shared" ref="I20:J22" si="1">H20*1.01</f>
        <v>293243872.61940002</v>
      </c>
      <c r="J20" s="79">
        <f t="shared" si="1"/>
        <v>296176311.34559405</v>
      </c>
    </row>
    <row r="21" spans="1:10" ht="12" customHeight="1" thickBot="1">
      <c r="A21" s="258" t="s">
        <v>10</v>
      </c>
      <c r="B21" s="259" t="s">
        <v>370</v>
      </c>
      <c r="C21" s="260">
        <f>+C22+C23+C24</f>
        <v>500000</v>
      </c>
      <c r="D21" s="260">
        <f>+D22+D23+D24</f>
        <v>500000</v>
      </c>
      <c r="E21" s="261">
        <f>+E22+E23+E24</f>
        <v>500000</v>
      </c>
      <c r="H21" s="79">
        <f>G21*1.01</f>
        <v>0</v>
      </c>
      <c r="I21" s="79">
        <f t="shared" si="1"/>
        <v>0</v>
      </c>
      <c r="J21" s="79">
        <f t="shared" si="1"/>
        <v>0</v>
      </c>
    </row>
    <row r="22" spans="1:10" ht="12" customHeight="1">
      <c r="A22" s="80" t="s">
        <v>12</v>
      </c>
      <c r="B22" s="19" t="s">
        <v>61</v>
      </c>
      <c r="C22" s="262">
        <v>500000</v>
      </c>
      <c r="D22" s="262">
        <v>500000</v>
      </c>
      <c r="E22" s="263">
        <v>500000</v>
      </c>
      <c r="G22" s="68">
        <f>'1.1.sz.mell.'!C92</f>
        <v>354000</v>
      </c>
      <c r="H22" s="79">
        <f>G22*1.01</f>
        <v>357540</v>
      </c>
      <c r="I22" s="79">
        <f t="shared" si="1"/>
        <v>361115.4</v>
      </c>
      <c r="J22" s="79">
        <f t="shared" si="1"/>
        <v>364726.554</v>
      </c>
    </row>
    <row r="23" spans="1:10" ht="12" customHeight="1">
      <c r="A23" s="80" t="s">
        <v>14</v>
      </c>
      <c r="B23" s="119" t="s">
        <v>62</v>
      </c>
      <c r="C23" s="264"/>
      <c r="D23" s="264"/>
      <c r="E23" s="61"/>
    </row>
    <row r="24" spans="1:10" ht="12" customHeight="1" thickBot="1">
      <c r="A24" s="80" t="s">
        <v>16</v>
      </c>
      <c r="B24" s="120" t="s">
        <v>233</v>
      </c>
      <c r="C24" s="264"/>
      <c r="D24" s="264"/>
      <c r="E24" s="61"/>
    </row>
    <row r="25" spans="1:10" ht="12" customHeight="1" thickBot="1">
      <c r="A25" s="77" t="s">
        <v>20</v>
      </c>
      <c r="B25" s="24" t="s">
        <v>371</v>
      </c>
      <c r="C25" s="265">
        <f>+C20+C21</f>
        <v>290840467.94</v>
      </c>
      <c r="D25" s="265">
        <f>+D20+D21</f>
        <v>293743872.61940002</v>
      </c>
      <c r="E25" s="266">
        <f>+E20+E21</f>
        <v>296676311.34559405</v>
      </c>
    </row>
    <row r="26" spans="1:10" ht="15" customHeight="1" thickBot="1">
      <c r="A26" s="77" t="s">
        <v>22</v>
      </c>
      <c r="B26" s="24" t="s">
        <v>372</v>
      </c>
      <c r="C26" s="267"/>
      <c r="D26" s="267"/>
      <c r="E26" s="268"/>
      <c r="F26" s="124"/>
      <c r="G26" s="68">
        <f>'1.1.sz.mell.'!C122</f>
        <v>0</v>
      </c>
    </row>
    <row r="27" spans="1:10" s="79" customFormat="1" ht="12.95" customHeight="1" thickBot="1">
      <c r="A27" s="125" t="s">
        <v>29</v>
      </c>
      <c r="B27" s="126" t="s">
        <v>373</v>
      </c>
      <c r="C27" s="269">
        <f>+C25+C26</f>
        <v>290840467.94</v>
      </c>
      <c r="D27" s="269">
        <f>+D25+D26</f>
        <v>293743872.61940002</v>
      </c>
      <c r="E27" s="270">
        <f>+E25+E26</f>
        <v>296676311.34559405</v>
      </c>
      <c r="G27" s="271"/>
    </row>
    <row r="28" spans="1:10">
      <c r="C28" s="127"/>
    </row>
    <row r="29" spans="1:10">
      <c r="C29" s="127"/>
    </row>
    <row r="30" spans="1:10">
      <c r="C30" s="127"/>
    </row>
    <row r="31" spans="1:10" ht="16.5" customHeight="1">
      <c r="C31" s="323"/>
      <c r="D31" s="323"/>
      <c r="E31" s="323"/>
    </row>
    <row r="32" spans="1:10">
      <c r="C32" s="127"/>
    </row>
    <row r="33" spans="3:6">
      <c r="C33" s="127"/>
    </row>
    <row r="34" spans="3:6" s="127" customFormat="1">
      <c r="F34" s="68"/>
    </row>
    <row r="35" spans="3:6" s="127" customFormat="1">
      <c r="F35" s="68"/>
    </row>
    <row r="36" spans="3:6" s="127" customFormat="1">
      <c r="F36" s="68"/>
    </row>
    <row r="37" spans="3:6" s="127" customFormat="1">
      <c r="F37" s="68"/>
    </row>
    <row r="38" spans="3:6" s="127" customFormat="1">
      <c r="F38" s="68"/>
    </row>
    <row r="39" spans="3:6" s="127" customFormat="1">
      <c r="F39" s="68"/>
    </row>
    <row r="40" spans="3:6" s="127" customFormat="1">
      <c r="F40" s="68"/>
    </row>
  </sheetData>
  <mergeCells count="4">
    <mergeCell ref="A1:E1"/>
    <mergeCell ref="A2:B2"/>
    <mergeCell ref="A16:E16"/>
    <mergeCell ref="A17:B17"/>
  </mergeCells>
  <phoneticPr fontId="39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5" fitToWidth="3" fitToHeight="2" orientation="portrait" r:id="rId1"/>
  <headerFooter alignWithMargins="0">
    <oddHeader>&amp;C&amp;"Times New Roman CE,Félkövér"&amp;12VÖLGYSÉGI ÖNKORMÁNYZATOK TÁRSULÁSA
2017. ÉVI KÖLTSÉGVETÉSI ÉVET KÖVETŐ 3 ÉV
 TERVEZETT BEVÉTELEI, KIADÁSAI&amp;R&amp;"Times New Roman CE,Félkövér dőlt" 5. melléklet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AB33"/>
  <sheetViews>
    <sheetView workbookViewId="0">
      <selection activeCell="O8" sqref="O8"/>
    </sheetView>
  </sheetViews>
  <sheetFormatPr defaultRowHeight="15.75"/>
  <cols>
    <col min="1" max="1" width="4.140625" style="190" customWidth="1"/>
    <col min="2" max="2" width="24.7109375" style="189" customWidth="1"/>
    <col min="3" max="4" width="8.7109375" style="189" bestFit="1" customWidth="1"/>
    <col min="5" max="5" width="9.28515625" style="189" bestFit="1" customWidth="1"/>
    <col min="6" max="6" width="8.7109375" style="189" bestFit="1" customWidth="1"/>
    <col min="7" max="7" width="9.28515625" style="189" bestFit="1" customWidth="1"/>
    <col min="8" max="8" width="8.7109375" style="189" bestFit="1" customWidth="1"/>
    <col min="9" max="9" width="9.28515625" style="189" bestFit="1" customWidth="1"/>
    <col min="10" max="13" width="8.7109375" style="189" bestFit="1" customWidth="1"/>
    <col min="14" max="14" width="9.5703125" style="189" bestFit="1" customWidth="1"/>
    <col min="15" max="15" width="10.42578125" style="190" bestFit="1" customWidth="1"/>
    <col min="16" max="16" width="9.140625" style="189"/>
    <col min="17" max="17" width="11.28515625" style="337" customWidth="1"/>
    <col min="18" max="18" width="12.42578125" style="337" customWidth="1"/>
    <col min="19" max="28" width="9.140625" style="337"/>
    <col min="29" max="16384" width="9.140625" style="189"/>
  </cols>
  <sheetData>
    <row r="1" spans="1:28" ht="31.5" customHeight="1">
      <c r="A1" s="408" t="s">
        <v>447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pans="1:28" ht="16.5" thickBot="1">
      <c r="O2" s="287" t="str">
        <f>'[1]1. sz tájékoztató tábla'!E3</f>
        <v>Forintban!</v>
      </c>
    </row>
    <row r="3" spans="1:28" s="190" customFormat="1" ht="26.1" customHeight="1" thickBot="1">
      <c r="A3" s="191" t="s">
        <v>325</v>
      </c>
      <c r="B3" s="192" t="s">
        <v>243</v>
      </c>
      <c r="C3" s="192" t="s">
        <v>326</v>
      </c>
      <c r="D3" s="192" t="s">
        <v>327</v>
      </c>
      <c r="E3" s="192" t="s">
        <v>328</v>
      </c>
      <c r="F3" s="192" t="s">
        <v>329</v>
      </c>
      <c r="G3" s="192" t="s">
        <v>330</v>
      </c>
      <c r="H3" s="192" t="s">
        <v>331</v>
      </c>
      <c r="I3" s="192" t="s">
        <v>332</v>
      </c>
      <c r="J3" s="192" t="s">
        <v>333</v>
      </c>
      <c r="K3" s="192" t="s">
        <v>334</v>
      </c>
      <c r="L3" s="192" t="s">
        <v>335</v>
      </c>
      <c r="M3" s="192" t="s">
        <v>336</v>
      </c>
      <c r="N3" s="192" t="s">
        <v>337</v>
      </c>
      <c r="O3" s="193" t="s">
        <v>338</v>
      </c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</row>
    <row r="4" spans="1:28" s="195" customFormat="1" ht="15" customHeight="1" thickBot="1">
      <c r="A4" s="194" t="s">
        <v>4</v>
      </c>
      <c r="B4" s="410" t="s">
        <v>3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2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</row>
    <row r="5" spans="1:28" s="195" customFormat="1" ht="15" customHeight="1">
      <c r="A5" s="196" t="s">
        <v>10</v>
      </c>
      <c r="B5" s="288" t="s">
        <v>357</v>
      </c>
      <c r="C5" s="324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6">
        <f t="shared" ref="O5:O13" si="0">SUM(C5:N5)</f>
        <v>0</v>
      </c>
      <c r="Q5" s="337">
        <f>'1.1.sz.mell.'!C26</f>
        <v>0</v>
      </c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</row>
    <row r="6" spans="1:28" s="199" customFormat="1" ht="14.1" customHeight="1">
      <c r="A6" s="197" t="s">
        <v>20</v>
      </c>
      <c r="B6" s="201" t="s">
        <v>381</v>
      </c>
      <c r="C6" s="327">
        <v>8728583</v>
      </c>
      <c r="D6" s="327">
        <v>8728583</v>
      </c>
      <c r="E6" s="327">
        <v>8728583</v>
      </c>
      <c r="F6" s="327">
        <v>8728583</v>
      </c>
      <c r="G6" s="327">
        <v>8728583</v>
      </c>
      <c r="H6" s="327">
        <v>8728583</v>
      </c>
      <c r="I6" s="327">
        <v>8728583</v>
      </c>
      <c r="J6" s="327">
        <v>8728583</v>
      </c>
      <c r="K6" s="327">
        <v>8728583</v>
      </c>
      <c r="L6" s="327">
        <v>8728583</v>
      </c>
      <c r="M6" s="327">
        <v>8728583</v>
      </c>
      <c r="N6" s="327">
        <v>8728587</v>
      </c>
      <c r="O6" s="328">
        <f t="shared" si="0"/>
        <v>104743000</v>
      </c>
      <c r="Q6" s="337">
        <f>'1.1.sz.mell.'!C27</f>
        <v>104743000</v>
      </c>
      <c r="R6" s="337"/>
      <c r="S6" s="337">
        <f>ROUND(Q6/12,0)</f>
        <v>8728583</v>
      </c>
      <c r="T6" s="337"/>
      <c r="U6" s="337"/>
      <c r="V6" s="337"/>
      <c r="W6" s="337"/>
      <c r="X6" s="337"/>
      <c r="Y6" s="337"/>
      <c r="Z6" s="337"/>
      <c r="AA6" s="337"/>
      <c r="AB6" s="337"/>
    </row>
    <row r="7" spans="1:28" s="199" customFormat="1" ht="27" customHeight="1">
      <c r="A7" s="197" t="s">
        <v>22</v>
      </c>
      <c r="B7" s="200" t="s">
        <v>382</v>
      </c>
      <c r="C7" s="329">
        <v>0</v>
      </c>
      <c r="D7" s="329">
        <v>0</v>
      </c>
      <c r="E7" s="329">
        <v>0</v>
      </c>
      <c r="F7" s="329">
        <v>0</v>
      </c>
      <c r="G7" s="329">
        <v>0</v>
      </c>
      <c r="H7" s="329">
        <v>0</v>
      </c>
      <c r="I7" s="329">
        <v>0</v>
      </c>
      <c r="J7" s="329">
        <v>0</v>
      </c>
      <c r="K7" s="329">
        <v>0</v>
      </c>
      <c r="L7" s="329">
        <v>0</v>
      </c>
      <c r="M7" s="329">
        <v>0</v>
      </c>
      <c r="N7" s="329">
        <v>0</v>
      </c>
      <c r="O7" s="330">
        <f t="shared" si="0"/>
        <v>0</v>
      </c>
      <c r="Q7" s="337"/>
      <c r="R7" s="337"/>
      <c r="S7" s="337">
        <f>ROUND(Q7/12,0)</f>
        <v>0</v>
      </c>
      <c r="T7" s="337"/>
      <c r="U7" s="337"/>
      <c r="V7" s="337"/>
      <c r="W7" s="337"/>
      <c r="X7" s="337"/>
      <c r="Y7" s="337"/>
      <c r="Z7" s="337"/>
      <c r="AA7" s="337"/>
      <c r="AB7" s="337"/>
    </row>
    <row r="8" spans="1:28" s="199" customFormat="1" ht="14.1" customHeight="1">
      <c r="A8" s="197" t="s">
        <v>29</v>
      </c>
      <c r="B8" s="201" t="s">
        <v>339</v>
      </c>
      <c r="C8" s="327">
        <v>14217167</v>
      </c>
      <c r="D8" s="327">
        <v>14217167</v>
      </c>
      <c r="E8" s="327">
        <v>14217167</v>
      </c>
      <c r="F8" s="327">
        <v>14217167</v>
      </c>
      <c r="G8" s="327">
        <v>14217167</v>
      </c>
      <c r="H8" s="327">
        <v>14217167</v>
      </c>
      <c r="I8" s="327">
        <v>14217167</v>
      </c>
      <c r="J8" s="327">
        <v>14217167</v>
      </c>
      <c r="K8" s="327">
        <v>14217167</v>
      </c>
      <c r="L8" s="327">
        <v>14217167</v>
      </c>
      <c r="M8" s="327">
        <v>14217167</v>
      </c>
      <c r="N8" s="327">
        <v>14217163</v>
      </c>
      <c r="O8" s="328">
        <f>SUM(C8:N8)</f>
        <v>170606000</v>
      </c>
      <c r="Q8" s="337">
        <f>'1.1.sz.mell.'!C6</f>
        <v>170606000</v>
      </c>
      <c r="R8" s="337"/>
      <c r="S8" s="337">
        <f>ROUND(Q8/12,0)</f>
        <v>14217167</v>
      </c>
      <c r="T8" s="337"/>
      <c r="U8" s="337"/>
      <c r="V8" s="337"/>
      <c r="W8" s="337"/>
      <c r="X8" s="337"/>
      <c r="Y8" s="337"/>
      <c r="Z8" s="337"/>
      <c r="AA8" s="337"/>
      <c r="AB8" s="337"/>
    </row>
    <row r="9" spans="1:28" s="199" customFormat="1" ht="14.1" customHeight="1">
      <c r="A9" s="197" t="s">
        <v>37</v>
      </c>
      <c r="B9" s="201" t="s">
        <v>294</v>
      </c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8">
        <f t="shared" si="0"/>
        <v>0</v>
      </c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</row>
    <row r="10" spans="1:28" s="199" customFormat="1" ht="14.1" customHeight="1">
      <c r="A10" s="197" t="s">
        <v>39</v>
      </c>
      <c r="B10" s="201" t="s">
        <v>383</v>
      </c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8">
        <f t="shared" si="0"/>
        <v>0</v>
      </c>
      <c r="Q10" s="337"/>
      <c r="R10" s="337"/>
      <c r="S10" s="337"/>
      <c r="T10" s="337"/>
      <c r="U10" s="337"/>
      <c r="V10" s="337"/>
      <c r="W10" s="337"/>
      <c r="X10" s="337"/>
      <c r="Y10" s="337"/>
      <c r="Z10" s="337"/>
      <c r="AA10" s="337"/>
      <c r="AB10" s="337"/>
    </row>
    <row r="11" spans="1:28" s="199" customFormat="1" ht="14.1" customHeight="1">
      <c r="A11" s="197" t="s">
        <v>41</v>
      </c>
      <c r="B11" s="201" t="s">
        <v>384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8">
        <f t="shared" si="0"/>
        <v>0</v>
      </c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</row>
    <row r="12" spans="1:28" s="199" customFormat="1" ht="27" customHeight="1" thickBot="1">
      <c r="A12" s="197" t="s">
        <v>43</v>
      </c>
      <c r="B12" s="198" t="s">
        <v>340</v>
      </c>
      <c r="C12" s="327"/>
      <c r="D12" s="327"/>
      <c r="E12" s="327"/>
      <c r="F12" s="327"/>
      <c r="G12" s="327">
        <v>13900988</v>
      </c>
      <c r="H12" s="327"/>
      <c r="I12" s="327"/>
      <c r="J12" s="327"/>
      <c r="K12" s="327"/>
      <c r="L12" s="327"/>
      <c r="M12" s="327"/>
      <c r="N12" s="327"/>
      <c r="O12" s="328">
        <f t="shared" si="0"/>
        <v>13900988</v>
      </c>
      <c r="Q12" s="337">
        <f>'1.1.sz.mell.'!C66</f>
        <v>13900988</v>
      </c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</row>
    <row r="13" spans="1:28" s="195" customFormat="1" ht="15.95" customHeight="1" thickBot="1">
      <c r="A13" s="194" t="s">
        <v>51</v>
      </c>
      <c r="B13" s="202" t="s">
        <v>341</v>
      </c>
      <c r="C13" s="331">
        <f t="shared" ref="C13:N13" si="1">SUM(C5:C12)</f>
        <v>22945750</v>
      </c>
      <c r="D13" s="331">
        <f t="shared" si="1"/>
        <v>22945750</v>
      </c>
      <c r="E13" s="331">
        <f t="shared" si="1"/>
        <v>22945750</v>
      </c>
      <c r="F13" s="331">
        <f t="shared" si="1"/>
        <v>22945750</v>
      </c>
      <c r="G13" s="331">
        <f t="shared" si="1"/>
        <v>36846738</v>
      </c>
      <c r="H13" s="331">
        <f t="shared" si="1"/>
        <v>22945750</v>
      </c>
      <c r="I13" s="331">
        <f t="shared" si="1"/>
        <v>22945750</v>
      </c>
      <c r="J13" s="331">
        <f t="shared" si="1"/>
        <v>22945750</v>
      </c>
      <c r="K13" s="331">
        <f t="shared" si="1"/>
        <v>22945750</v>
      </c>
      <c r="L13" s="331">
        <f t="shared" si="1"/>
        <v>22945750</v>
      </c>
      <c r="M13" s="331">
        <f t="shared" si="1"/>
        <v>22945750</v>
      </c>
      <c r="N13" s="331">
        <f t="shared" si="1"/>
        <v>22945750</v>
      </c>
      <c r="O13" s="332">
        <f t="shared" si="0"/>
        <v>289249988</v>
      </c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</row>
    <row r="14" spans="1:28" s="195" customFormat="1" ht="15" customHeight="1" thickBot="1">
      <c r="A14" s="194" t="s">
        <v>251</v>
      </c>
      <c r="B14" s="410" t="s">
        <v>53</v>
      </c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2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</row>
    <row r="15" spans="1:28" s="199" customFormat="1" ht="14.1" customHeight="1">
      <c r="A15" s="203" t="s">
        <v>252</v>
      </c>
      <c r="B15" s="204" t="s">
        <v>245</v>
      </c>
      <c r="C15" s="324">
        <v>14433501</v>
      </c>
      <c r="D15" s="329">
        <v>14433501</v>
      </c>
      <c r="E15" s="329">
        <v>14433501</v>
      </c>
      <c r="F15" s="329">
        <v>14433501</v>
      </c>
      <c r="G15" s="329">
        <v>14433501</v>
      </c>
      <c r="H15" s="329">
        <v>14433501</v>
      </c>
      <c r="I15" s="329">
        <v>14433501</v>
      </c>
      <c r="J15" s="329">
        <v>14433501</v>
      </c>
      <c r="K15" s="329">
        <v>14433501</v>
      </c>
      <c r="L15" s="329">
        <v>14433501</v>
      </c>
      <c r="M15" s="329">
        <v>14433501</v>
      </c>
      <c r="N15" s="329">
        <v>14433495</v>
      </c>
      <c r="O15" s="330">
        <f t="shared" ref="O15:O26" si="2">SUM(C15:N15)</f>
        <v>173202006</v>
      </c>
      <c r="Q15" s="337">
        <f>'1.1.sz.mell.'!C86</f>
        <v>173202006</v>
      </c>
      <c r="R15" s="337"/>
      <c r="S15" s="337">
        <f>ROUND(Q15/12,0)</f>
        <v>14433501</v>
      </c>
      <c r="T15" s="337"/>
      <c r="U15" s="337"/>
      <c r="V15" s="337"/>
      <c r="W15" s="337"/>
      <c r="X15" s="337"/>
      <c r="Y15" s="337"/>
      <c r="Z15" s="337"/>
      <c r="AA15" s="337"/>
      <c r="AB15" s="337"/>
    </row>
    <row r="16" spans="1:28" s="199" customFormat="1" ht="27" customHeight="1">
      <c r="A16" s="197" t="s">
        <v>253</v>
      </c>
      <c r="B16" s="198" t="s">
        <v>56</v>
      </c>
      <c r="C16" s="324">
        <v>2658238</v>
      </c>
      <c r="D16" s="327">
        <v>2658238</v>
      </c>
      <c r="E16" s="327">
        <v>2658238</v>
      </c>
      <c r="F16" s="327">
        <v>2658238</v>
      </c>
      <c r="G16" s="327">
        <v>2658238</v>
      </c>
      <c r="H16" s="327">
        <v>2658238</v>
      </c>
      <c r="I16" s="327">
        <v>2658238</v>
      </c>
      <c r="J16" s="327">
        <v>2658238</v>
      </c>
      <c r="K16" s="327">
        <v>2658238</v>
      </c>
      <c r="L16" s="327">
        <v>2658238</v>
      </c>
      <c r="M16" s="327">
        <v>2658238</v>
      </c>
      <c r="N16" s="327">
        <v>2658233</v>
      </c>
      <c r="O16" s="328">
        <f t="shared" si="2"/>
        <v>31898851</v>
      </c>
      <c r="Q16" s="337">
        <f>'1.1.sz.mell.'!C87</f>
        <v>31898851</v>
      </c>
      <c r="R16" s="337"/>
      <c r="S16" s="337">
        <f>ROUND(Q16/12,0)</f>
        <v>2658238</v>
      </c>
      <c r="T16" s="337"/>
      <c r="U16" s="337"/>
      <c r="V16" s="337"/>
      <c r="W16" s="337"/>
      <c r="X16" s="337"/>
      <c r="Y16" s="337"/>
      <c r="Z16" s="337"/>
      <c r="AA16" s="337"/>
      <c r="AB16" s="337"/>
    </row>
    <row r="17" spans="1:28" s="199" customFormat="1" ht="14.1" customHeight="1">
      <c r="A17" s="197" t="s">
        <v>256</v>
      </c>
      <c r="B17" s="201" t="s">
        <v>57</v>
      </c>
      <c r="C17" s="327">
        <v>5665655</v>
      </c>
      <c r="D17" s="327">
        <v>5665655</v>
      </c>
      <c r="E17" s="327">
        <v>5665655</v>
      </c>
      <c r="F17" s="327">
        <v>5665655</v>
      </c>
      <c r="G17" s="327">
        <v>5665655</v>
      </c>
      <c r="H17" s="327">
        <v>5665655</v>
      </c>
      <c r="I17" s="327">
        <v>5665655</v>
      </c>
      <c r="J17" s="327">
        <v>5665655</v>
      </c>
      <c r="K17" s="327">
        <v>5665655</v>
      </c>
      <c r="L17" s="327">
        <v>5665655</v>
      </c>
      <c r="M17" s="327">
        <v>5665655</v>
      </c>
      <c r="N17" s="327">
        <v>5665651</v>
      </c>
      <c r="O17" s="328">
        <f t="shared" si="2"/>
        <v>67987856</v>
      </c>
      <c r="Q17" s="337">
        <f>'1.1.sz.mell.'!C88</f>
        <v>67987856</v>
      </c>
      <c r="R17" s="337"/>
      <c r="S17" s="337">
        <f>ROUND(Q17/12,0)</f>
        <v>5665655</v>
      </c>
      <c r="T17" s="337"/>
      <c r="U17" s="337"/>
      <c r="V17" s="337"/>
      <c r="W17" s="337"/>
      <c r="X17" s="337"/>
      <c r="Y17" s="337"/>
      <c r="Z17" s="337"/>
      <c r="AA17" s="337"/>
      <c r="AB17" s="337"/>
    </row>
    <row r="18" spans="1:28" s="199" customFormat="1" ht="14.1" customHeight="1">
      <c r="A18" s="197" t="s">
        <v>259</v>
      </c>
      <c r="B18" s="201" t="s">
        <v>58</v>
      </c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8">
        <f t="shared" si="2"/>
        <v>0</v>
      </c>
      <c r="Q18" s="337">
        <f>'1.1.sz.mell.'!C89</f>
        <v>0</v>
      </c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</row>
    <row r="19" spans="1:28" s="199" customFormat="1" ht="14.1" customHeight="1">
      <c r="A19" s="197" t="s">
        <v>262</v>
      </c>
      <c r="B19" s="201" t="s">
        <v>59</v>
      </c>
      <c r="C19" s="327"/>
      <c r="D19" s="327"/>
      <c r="E19" s="327">
        <v>1791500</v>
      </c>
      <c r="F19" s="327"/>
      <c r="G19" s="327">
        <v>500671</v>
      </c>
      <c r="H19" s="327">
        <v>1791500</v>
      </c>
      <c r="I19" s="327"/>
      <c r="J19" s="327"/>
      <c r="K19" s="327">
        <v>1791500</v>
      </c>
      <c r="L19" s="327"/>
      <c r="M19" s="327"/>
      <c r="N19" s="327">
        <v>1405044</v>
      </c>
      <c r="O19" s="328">
        <f t="shared" si="2"/>
        <v>7280215</v>
      </c>
      <c r="Q19" s="337">
        <f>'1.1.sz.mell.'!C90</f>
        <v>7280215</v>
      </c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</row>
    <row r="20" spans="1:28" s="199" customFormat="1" ht="14.1" customHeight="1">
      <c r="A20" s="197" t="s">
        <v>265</v>
      </c>
      <c r="B20" s="201" t="s">
        <v>61</v>
      </c>
      <c r="C20" s="327"/>
      <c r="D20" s="327">
        <v>100000</v>
      </c>
      <c r="E20" s="327"/>
      <c r="F20" s="327">
        <v>254000</v>
      </c>
      <c r="G20" s="327"/>
      <c r="H20" s="327"/>
      <c r="I20" s="327"/>
      <c r="J20" s="327"/>
      <c r="K20" s="327"/>
      <c r="L20" s="327"/>
      <c r="M20" s="327"/>
      <c r="N20" s="327"/>
      <c r="O20" s="328">
        <f t="shared" si="2"/>
        <v>354000</v>
      </c>
      <c r="Q20" s="337">
        <f>'1.1.sz.mell.'!C92</f>
        <v>354000</v>
      </c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</row>
    <row r="21" spans="1:28" s="199" customFormat="1">
      <c r="A21" s="197" t="s">
        <v>268</v>
      </c>
      <c r="B21" s="198" t="s">
        <v>62</v>
      </c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8">
        <f t="shared" si="2"/>
        <v>0</v>
      </c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</row>
    <row r="22" spans="1:28" s="199" customFormat="1" ht="14.1" customHeight="1">
      <c r="A22" s="197" t="s">
        <v>271</v>
      </c>
      <c r="B22" s="201" t="s">
        <v>233</v>
      </c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8">
        <f t="shared" si="2"/>
        <v>0</v>
      </c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</row>
    <row r="23" spans="1:28" s="199" customFormat="1" ht="14.1" customHeight="1">
      <c r="A23" s="197" t="s">
        <v>274</v>
      </c>
      <c r="B23" s="201" t="s">
        <v>250</v>
      </c>
      <c r="C23" s="327"/>
      <c r="D23" s="327"/>
      <c r="E23" s="327"/>
      <c r="F23" s="327"/>
      <c r="G23" s="327">
        <v>8527060</v>
      </c>
      <c r="H23" s="327"/>
      <c r="I23" s="327"/>
      <c r="J23" s="327"/>
      <c r="K23" s="327"/>
      <c r="L23" s="327"/>
      <c r="M23" s="327"/>
      <c r="N23" s="327"/>
      <c r="O23" s="328">
        <f t="shared" si="2"/>
        <v>8527060</v>
      </c>
      <c r="Q23" s="337">
        <f>'1.1.sz.mell.'!C97</f>
        <v>8527060</v>
      </c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</row>
    <row r="24" spans="1:28" s="199" customFormat="1" ht="13.5" customHeight="1">
      <c r="A24" s="197" t="s">
        <v>277</v>
      </c>
      <c r="B24" s="201" t="s">
        <v>385</v>
      </c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8">
        <f t="shared" si="2"/>
        <v>0</v>
      </c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</row>
    <row r="25" spans="1:28" s="199" customFormat="1" ht="14.1" customHeight="1" thickBot="1">
      <c r="A25" s="197" t="s">
        <v>279</v>
      </c>
      <c r="B25" s="201" t="s">
        <v>342</v>
      </c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8">
        <f t="shared" si="2"/>
        <v>0</v>
      </c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</row>
    <row r="26" spans="1:28" s="195" customFormat="1" ht="15.95" customHeight="1" thickBot="1">
      <c r="A26" s="205" t="s">
        <v>282</v>
      </c>
      <c r="B26" s="202" t="s">
        <v>343</v>
      </c>
      <c r="C26" s="331">
        <f t="shared" ref="C26:N26" si="3">SUM(C15:C25)</f>
        <v>22757394</v>
      </c>
      <c r="D26" s="331">
        <f t="shared" si="3"/>
        <v>22857394</v>
      </c>
      <c r="E26" s="331">
        <f t="shared" si="3"/>
        <v>24548894</v>
      </c>
      <c r="F26" s="331">
        <f t="shared" si="3"/>
        <v>23011394</v>
      </c>
      <c r="G26" s="331">
        <f t="shared" si="3"/>
        <v>31785125</v>
      </c>
      <c r="H26" s="331">
        <f t="shared" si="3"/>
        <v>24548894</v>
      </c>
      <c r="I26" s="331">
        <f t="shared" si="3"/>
        <v>22757394</v>
      </c>
      <c r="J26" s="331">
        <f t="shared" si="3"/>
        <v>22757394</v>
      </c>
      <c r="K26" s="331">
        <f t="shared" si="3"/>
        <v>24548894</v>
      </c>
      <c r="L26" s="331">
        <f t="shared" si="3"/>
        <v>22757394</v>
      </c>
      <c r="M26" s="331">
        <f t="shared" si="3"/>
        <v>22757394</v>
      </c>
      <c r="N26" s="331">
        <f t="shared" si="3"/>
        <v>24162423</v>
      </c>
      <c r="O26" s="332">
        <f t="shared" si="2"/>
        <v>289249988</v>
      </c>
      <c r="Q26" s="337">
        <f>SUM(Q15:Q25)</f>
        <v>289249988</v>
      </c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</row>
    <row r="27" spans="1:28" ht="16.5" thickBot="1">
      <c r="A27" s="205" t="s">
        <v>285</v>
      </c>
      <c r="B27" s="206" t="s">
        <v>344</v>
      </c>
      <c r="C27" s="333">
        <f t="shared" ref="C27:O27" si="4">C13-C26</f>
        <v>188356</v>
      </c>
      <c r="D27" s="333">
        <f t="shared" si="4"/>
        <v>88356</v>
      </c>
      <c r="E27" s="333">
        <f t="shared" si="4"/>
        <v>-1603144</v>
      </c>
      <c r="F27" s="333">
        <f t="shared" si="4"/>
        <v>-65644</v>
      </c>
      <c r="G27" s="333">
        <f t="shared" si="4"/>
        <v>5061613</v>
      </c>
      <c r="H27" s="333">
        <f t="shared" si="4"/>
        <v>-1603144</v>
      </c>
      <c r="I27" s="333">
        <f t="shared" si="4"/>
        <v>188356</v>
      </c>
      <c r="J27" s="333">
        <f t="shared" si="4"/>
        <v>188356</v>
      </c>
      <c r="K27" s="333">
        <f t="shared" si="4"/>
        <v>-1603144</v>
      </c>
      <c r="L27" s="333">
        <f t="shared" si="4"/>
        <v>188356</v>
      </c>
      <c r="M27" s="333">
        <f t="shared" si="4"/>
        <v>188356</v>
      </c>
      <c r="N27" s="333">
        <f t="shared" si="4"/>
        <v>-1216673</v>
      </c>
      <c r="O27" s="334">
        <f t="shared" si="4"/>
        <v>0</v>
      </c>
    </row>
    <row r="28" spans="1:28">
      <c r="A28" s="207"/>
    </row>
    <row r="29" spans="1:28">
      <c r="B29" s="208"/>
      <c r="C29" s="209"/>
      <c r="D29" s="209"/>
    </row>
    <row r="33" spans="3:15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</row>
  </sheetData>
  <mergeCells count="3">
    <mergeCell ref="A1:O1"/>
    <mergeCell ref="B4:O4"/>
    <mergeCell ref="B14:O14"/>
  </mergeCells>
  <phoneticPr fontId="39" type="noConversion"/>
  <printOptions horizontalCentered="1"/>
  <pageMargins left="0.42" right="0.38" top="1.0629921259842521" bottom="0.98425196850393704" header="0.78740157480314965" footer="0.78740157480314965"/>
  <pageSetup paperSize="9" scale="90" orientation="landscape" r:id="rId1"/>
  <headerFooter alignWithMargins="0">
    <oddHeader>&amp;R&amp;"Times New Roman CE,Félkövér dőlt"6. 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10</vt:i4>
      </vt:variant>
    </vt:vector>
  </HeadingPairs>
  <TitlesOfParts>
    <vt:vector size="22" baseType="lpstr">
      <vt:lpstr>1.1.sz.mell.</vt:lpstr>
      <vt:lpstr>1.2.sz.mell.</vt:lpstr>
      <vt:lpstr>1.3.sz.mell.</vt:lpstr>
      <vt:lpstr>1.4.sz.mell.</vt:lpstr>
      <vt:lpstr>2.sz.mell  </vt:lpstr>
      <vt:lpstr>3.sz.mell.</vt:lpstr>
      <vt:lpstr>4. sz. mell</vt:lpstr>
      <vt:lpstr>5. sz. mell</vt:lpstr>
      <vt:lpstr>6. sz. mell.</vt:lpstr>
      <vt:lpstr>7.m</vt:lpstr>
      <vt:lpstr>8.m</vt:lpstr>
      <vt:lpstr>9.m</vt:lpstr>
      <vt:lpstr>'3.sz.mell.'!Nyomtatási_cím</vt:lpstr>
      <vt:lpstr>'4. sz. mell'!Nyomtatási_cím</vt:lpstr>
      <vt:lpstr>'7.m'!Nyomtatási_cím</vt:lpstr>
      <vt:lpstr>'1.1.sz.mell.'!Nyomtatási_terület</vt:lpstr>
      <vt:lpstr>'1.2.sz.mell.'!Nyomtatási_terület</vt:lpstr>
      <vt:lpstr>'1.3.sz.mell.'!Nyomtatási_terület</vt:lpstr>
      <vt:lpstr>'1.4.sz.mell.'!Nyomtatási_terület</vt:lpstr>
      <vt:lpstr>'3.sz.mell.'!Nyomtatási_terület</vt:lpstr>
      <vt:lpstr>'4. sz. mell'!Nyomtatási_terület</vt:lpstr>
      <vt:lpstr>'5. sz. mell'!Nyomtatási_terület</vt:lpstr>
    </vt:vector>
  </TitlesOfParts>
  <Company>WXPEE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Palkó Roland</dc:creator>
  <cp:lastModifiedBy>Polgármester</cp:lastModifiedBy>
  <cp:lastPrinted>2020-01-30T10:52:53Z</cp:lastPrinted>
  <dcterms:created xsi:type="dcterms:W3CDTF">2014-02-07T17:22:54Z</dcterms:created>
  <dcterms:modified xsi:type="dcterms:W3CDTF">2020-03-09T09:41:04Z</dcterms:modified>
</cp:coreProperties>
</file>