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620" tabRatio="973" firstSheet="8" activeTab="18"/>
  </bookViews>
  <sheets>
    <sheet name="KV_1.sz.mell." sheetId="1" r:id="rId1"/>
    <sheet name="KV_1.1.sz.mell." sheetId="2" r:id="rId2"/>
    <sheet name="KV_1.2.sz.mell." sheetId="3" r:id="rId3"/>
    <sheet name="KV_1.3.sz.mell." sheetId="4" r:id="rId4"/>
    <sheet name="KV_2.1.sz.mell." sheetId="5" r:id="rId5"/>
    <sheet name="KV_2.2.sz.mell." sheetId="6" r:id="rId6"/>
    <sheet name="KV_4.sz.mell." sheetId="7" r:id="rId7"/>
    <sheet name="KV_5.sz.mell." sheetId="8" r:id="rId8"/>
    <sheet name="KV_6.sz.mell." sheetId="9" r:id="rId9"/>
    <sheet name="KV_7.sz.mell." sheetId="10" r:id="rId10"/>
    <sheet name="KV.8. sz.mell." sheetId="11" r:id="rId11"/>
    <sheet name="KV_9. sz.mell." sheetId="12" r:id="rId12"/>
    <sheet name="KV_10. sz.mell" sheetId="13" r:id="rId13"/>
    <sheet name="KV_10.1.sz.mell" sheetId="14" r:id="rId14"/>
    <sheet name="KV_10.2.sz.mell." sheetId="15" r:id="rId15"/>
    <sheet name="KV_10.3.sz.mell" sheetId="16" r:id="rId16"/>
    <sheet name="KV_9.12.2.sz.mell" sheetId="17" state="hidden" r:id="rId17"/>
    <sheet name="Előirányzat felhaszn. 11. mell." sheetId="18" r:id="rId18"/>
    <sheet name="Likviditási terv. 12. mell" sheetId="19" r:id="rId19"/>
    <sheet name="Gördülő 13. mell" sheetId="20" r:id="rId20"/>
    <sheet name="Több éves kihatás 14. mell" sheetId="21" r:id="rId21"/>
    <sheet name="közvetett támogatások 15. mell" sheetId="22" r:id="rId22"/>
  </sheets>
  <definedNames>
    <definedName name="_xlfn.IFERROR" hidden="1">#NAME?</definedName>
    <definedName name="_xlnm.Print_Titles" localSheetId="12">'KV_10. sz.mell'!$1:$6</definedName>
    <definedName name="_xlnm.Print_Titles" localSheetId="13">'KV_10.1.sz.mell'!$1:$6</definedName>
    <definedName name="_xlnm.Print_Titles" localSheetId="14">'KV_10.2.sz.mell.'!$1:$6</definedName>
    <definedName name="_xlnm.Print_Titles" localSheetId="15">'KV_10.3.sz.mell'!$1:$6</definedName>
    <definedName name="_xlnm.Print_Titles" localSheetId="16">'KV_9.12.2.sz.mell'!$1:$6</definedName>
    <definedName name="_xlnm.Print_Area" localSheetId="19">'Gördülő 13. mell'!$A$1:$E$40</definedName>
    <definedName name="_xlnm.Print_Area" localSheetId="1">'KV_1.1.sz.mell.'!$A$1:$C$164</definedName>
    <definedName name="_xlnm.Print_Area" localSheetId="2">'KV_1.2.sz.mell.'!$A$1:$C$164</definedName>
    <definedName name="_xlnm.Print_Area" localSheetId="3">'KV_1.3.sz.mell.'!$A$1:$C$164</definedName>
    <definedName name="_xlnm.Print_Area" localSheetId="0">'KV_1.sz.mell.'!$A$1:$C$164</definedName>
  </definedNames>
  <calcPr fullCalcOnLoad="1"/>
</workbook>
</file>

<file path=xl/sharedStrings.xml><?xml version="1.0" encoding="utf-8"?>
<sst xmlns="http://schemas.openxmlformats.org/spreadsheetml/2006/main" count="3186" uniqueCount="589">
  <si>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</si>
  <si>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</si>
  <si>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</si>
  <si>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</si>
  <si>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</si>
  <si>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</si>
  <si>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</si>
  <si>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</si>
  <si>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</si>
  <si>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</si>
  <si>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</si>
  <si>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</si>
  <si>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</si>
  <si>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</si>
  <si>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</si>
  <si>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</si>
  <si>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</si>
  <si>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</si>
  <si>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</si>
  <si>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</si>
  <si>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</si>
  <si>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</si>
  <si>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</si>
  <si>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</si>
  <si>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</si>
  <si>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</si>
  <si>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</si>
  <si>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</si>
  <si>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</si>
  <si>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</si>
  <si>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</si>
  <si>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</si>
  <si>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</si>
  <si>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</si>
  <si>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</si>
  <si>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</si>
  <si>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</si>
  <si>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</si>
  <si>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</si>
  <si>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</si>
  <si>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</si>
  <si>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</si>
  <si>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</si>
  <si>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</si>
  <si>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</si>
  <si>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</si>
  <si>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</si>
  <si>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</si>
  <si>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</si>
  <si>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</si>
  <si>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</si>
  <si>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</si>
  <si>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</si>
  <si>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</si>
  <si>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</si>
  <si>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</si>
  <si>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</si>
  <si>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</si>
  <si>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</si>
  <si>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</si>
  <si>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</si>
  <si>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</si>
  <si>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</si>
  <si>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</si>
  <si>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</si>
  <si>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</si>
  <si>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</si>
  <si>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</si>
  <si>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</si>
  <si>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</si>
  <si>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</si>
  <si>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</si>
  <si>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</si>
  <si>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</si>
  <si>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</si>
  <si>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</si>
  <si>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</si>
  <si>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</si>
  <si>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</si>
  <si>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</si>
  <si>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</si>
  <si>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</si>
  <si>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</si>
  <si>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</si>
  <si>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</si>
  <si>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</si>
  <si>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</si>
  <si>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</si>
  <si>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</si>
  <si>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</si>
  <si>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</si>
  <si>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</si>
  <si>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</si>
  <si>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</si>
  <si>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</si>
  <si>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</si>
  <si>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</si>
  <si>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</si>
  <si>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</si>
  <si>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</si>
  <si>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</si>
  <si>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</si>
  <si>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</si>
  <si>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</si>
  <si>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</si>
  <si>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</si>
  <si>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</si>
  <si>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</si>
  <si>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</si>
  <si>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</si>
  <si>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</si>
  <si>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</si>
  <si>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</si>
  <si>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</si>
  <si>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</si>
  <si>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</si>
  <si>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</si>
  <si>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</si>
  <si>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</si>
  <si>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</si>
  <si>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</si>
  <si>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</si>
  <si>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</si>
  <si>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</si>
  <si>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</si>
  <si>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</si>
  <si>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</si>
  <si>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</si>
  <si>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</si>
  <si>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</si>
  <si>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</si>
  <si>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</si>
  <si>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</si>
  <si>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</si>
  <si>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</si>
  <si>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</si>
  <si>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</si>
  <si>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</si>
  <si>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</si>
  <si>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</si>
  <si>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</si>
  <si>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</si>
  <si>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</si>
  <si>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</si>
  <si>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</si>
  <si>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</si>
  <si>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</si>
  <si>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</si>
  <si>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</si>
  <si>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</si>
  <si>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</si>
  <si>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</si>
  <si>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</si>
  <si>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</si>
  <si>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</si>
  <si>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</si>
  <si>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</si>
  <si>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</si>
  <si>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</si>
  <si>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</si>
  <si>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</si>
  <si>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</si>
  <si>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</si>
  <si>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</si>
  <si>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</si>
  <si>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</si>
  <si>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</si>
  <si>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</si>
  <si>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</si>
  <si>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</si>
  <si>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</si>
  <si>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</si>
  <si>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</si>
  <si>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</si>
  <si>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</si>
  <si>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</si>
  <si>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</si>
  <si>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</si>
  <si>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</si>
  <si>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</si>
  <si>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</si>
  <si>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</si>
  <si>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</si>
  <si>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</si>
  <si>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</si>
  <si>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</si>
  <si>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</si>
  <si>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</si>
  <si>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</si>
  <si>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</si>
  <si>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</si>
  <si>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</si>
  <si>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</si>
  <si>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</si>
  <si>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</si>
  <si>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</si>
  <si>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</si>
  <si>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</si>
  <si>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</si>
  <si>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</si>
  <si>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</si>
  <si>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</si>
  <si>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</si>
  <si>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</si>
  <si>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</si>
  <si>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</si>
  <si>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</si>
  <si>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</si>
  <si>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</si>
  <si>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</si>
  <si>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</si>
  <si>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</si>
  <si>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</si>
  <si>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</si>
  <si>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</si>
  <si>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</si>
  <si>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</si>
  <si>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</si>
  <si>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</si>
  <si>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</si>
  <si>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</si>
  <si>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</si>
  <si>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</si>
  <si>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</si>
  <si>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</si>
  <si>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</si>
  <si>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</si>
  <si>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</si>
  <si>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</si>
  <si>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</si>
  <si>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</si>
  <si>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</si>
  <si>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</si>
  <si>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</si>
  <si>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</si>
  <si>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</si>
  <si>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</si>
  <si>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</si>
  <si>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</si>
  <si>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</si>
  <si>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</si>
  <si>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</si>
  <si>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</si>
  <si>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</si>
  <si>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</si>
  <si>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</si>
  <si>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</si>
  <si>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</si>
  <si>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</si>
  <si>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</si>
  <si>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</si>
  <si>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</si>
  <si>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</si>
  <si>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</si>
  <si>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</si>
  <si>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</si>
  <si>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</si>
  <si>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</si>
  <si>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</si>
  <si>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</si>
  <si>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</si>
  <si>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</si>
  <si>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</si>
  <si>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</si>
  <si>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</si>
  <si>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</si>
  <si>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</si>
  <si>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</si>
  <si>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</si>
  <si>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</si>
  <si>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</si>
  <si>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</si>
  <si>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</si>
  <si>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</si>
  <si>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</si>
  <si>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</si>
  <si>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</si>
  <si>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</si>
  <si>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</si>
  <si>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</si>
  <si>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</si>
  <si>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</si>
  <si>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</si>
  <si>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</si>
  <si>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</si>
  <si>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</si>
  <si>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</si>
  <si>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</si>
  <si>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</si>
  <si>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</si>
  <si>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</si>
  <si>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</si>
  <si>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</si>
  <si>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</si>
  <si>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</si>
  <si>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</si>
  <si>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</si>
  <si>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</si>
  <si>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</si>
  <si>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</si>
  <si>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</si>
  <si>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</si>
  <si>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</si>
  <si>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</si>
  <si>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</si>
  <si>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</si>
  <si>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</si>
  <si>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</si>
  <si>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</si>
  <si>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</si>
  <si>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</si>
  <si>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</si>
  <si>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</si>
  <si>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</si>
  <si>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</si>
  <si>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</si>
  <si>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</si>
  <si>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</si>
  <si>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</si>
  <si>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</si>
  <si>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</si>
  <si>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</si>
  <si>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</si>
  <si>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</si>
  <si>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</si>
  <si>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</si>
  <si>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</si>
  <si>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</si>
  <si>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</si>
  <si>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</si>
  <si>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</si>
  <si>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</si>
  <si>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</si>
  <si>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</si>
  <si>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</si>
  <si>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</si>
  <si>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</si>
  <si>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</si>
  <si>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</si>
  <si>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</si>
  <si>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</si>
  <si>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</si>
  <si>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</si>
  <si>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</si>
  <si>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</si>
  <si>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</si>
  <si>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</si>
  <si>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</si>
  <si>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</si>
  <si>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</si>
  <si>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</si>
  <si>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</si>
  <si>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</si>
  <si>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</si>
  <si>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</si>
  <si>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</si>
  <si>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</si>
  <si>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</si>
  <si>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</si>
  <si>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</si>
  <si>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</si>
  <si>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</si>
  <si>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</si>
  <si>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</si>
  <si>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</si>
  <si>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</si>
  <si>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</si>
  <si>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</si>
  <si>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</si>
  <si>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</si>
  <si>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</si>
  <si>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</si>
  <si>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</si>
  <si>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</si>
  <si>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</si>
  <si>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</si>
  <si>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</si>
  <si>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</si>
  <si>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</si>
  <si>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</si>
  <si>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</si>
  <si>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</si>
  <si>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</si>
  <si>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</si>
  <si>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</si>
  <si>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</si>
  <si>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</si>
  <si>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</si>
  <si>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</si>
  <si>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</si>
  <si>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</si>
  <si>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</si>
  <si>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</si>
  <si>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</si>
  <si>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</si>
  <si>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</si>
  <si>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</si>
  <si>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</si>
  <si>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</si>
  <si>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</si>
  <si>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</si>
  <si>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</si>
  <si>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</si>
  <si>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</si>
  <si>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</si>
  <si>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</si>
  <si>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</si>
  <si>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</si>
  <si>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</si>
  <si>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</si>
  <si>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</si>
  <si>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</si>
  <si>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</si>
  <si>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</si>
  <si>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</si>
  <si>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</si>
  <si>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</si>
  <si>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</si>
  <si>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</si>
  <si>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</si>
  <si>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</si>
  <si>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</si>
  <si>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</si>
  <si>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</si>
  <si>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</si>
  <si>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</si>
  <si>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</si>
  <si>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</si>
  <si>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</si>
  <si>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</si>
  <si>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</si>
  <si>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</si>
  <si>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</si>
  <si>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</si>
  <si>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</si>
  <si>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</si>
  <si>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</si>
  <si>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</si>
  <si>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</si>
  <si>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</si>
  <si>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</si>
  <si>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</si>
  <si>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</si>
  <si>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</si>
  <si>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</si>
  <si>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</si>
  <si>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</si>
  <si>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</si>
  <si>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</si>
  <si>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</si>
  <si>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</si>
  <si>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</si>
  <si>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</si>
  <si>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</si>
  <si>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</si>
  <si>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</si>
  <si>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</si>
  <si>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</si>
  <si>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</si>
  <si>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</si>
  <si>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</si>
  <si>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</si>
  <si>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</si>
  <si>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</si>
  <si>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</si>
  <si>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</si>
  <si>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</si>
  <si>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</si>
  <si>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</si>
  <si>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</si>
  <si>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</si>
  <si>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</si>
  <si>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</si>
  <si>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</si>
  <si>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</si>
  <si>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</si>
  <si>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</si>
  <si>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</si>
  <si>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</si>
  <si>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</si>
  <si>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</si>
  <si>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</si>
  <si>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</si>
  <si>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</si>
  <si>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</si>
  <si>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</si>
  <si>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</si>
  <si>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</si>
  <si>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</si>
  <si>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</si>
  <si>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</si>
  <si>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</si>
  <si>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</si>
  <si>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</si>
  <si>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</si>
  <si>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</si>
  <si>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</si>
  <si>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</si>
  <si>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</si>
  <si>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</si>
  <si>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</si>
  <si>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</si>
  <si>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</si>
  <si>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</si>
  <si>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</si>
  <si>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</si>
  <si>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</si>
  <si>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</si>
  <si>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</si>
  <si>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</si>
  <si>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</si>
  <si>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</si>
  <si>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</si>
  <si>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</si>
  <si>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</si>
  <si>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</si>
  <si>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</si>
  <si>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</si>
  <si>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</si>
  <si>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</si>
  <si>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</si>
  <si>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</si>
  <si>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</si>
  <si>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</si>
  <si>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</si>
  <si>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</si>
  <si>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</si>
  <si>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</si>
  <si>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</si>
  <si>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</si>
  <si>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</si>
  <si>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BEVÉTELEI, KIADÁSAI</t>
  </si>
  <si>
    <t>12</t>
  </si>
  <si>
    <t>Európai uniós támogatással megvalósuló projektek</t>
  </si>
  <si>
    <t>bevételei, kiadási, hozzájárulások</t>
  </si>
  <si>
    <t>Egyéb</t>
  </si>
  <si>
    <t>Vagyoni típusú adók/ Magánszemélyek kommunális adója</t>
  </si>
  <si>
    <t>Nyitó pénzkészlet</t>
  </si>
  <si>
    <t>-----</t>
  </si>
  <si>
    <t>Dologi kiadások</t>
  </si>
  <si>
    <t>Ellátottak pénzbeli juttatása</t>
  </si>
  <si>
    <t>Egyenleg (11-21)</t>
  </si>
  <si>
    <t>2020.</t>
  </si>
  <si>
    <t>2021.</t>
  </si>
  <si>
    <t>2022.</t>
  </si>
  <si>
    <t>Önkormányzaton kívüli EU-s projektekhez történő hozzájárulás 2019. évi előirányzat</t>
  </si>
  <si>
    <t>2020. évi</t>
  </si>
  <si>
    <t>2021. évi</t>
  </si>
  <si>
    <t>2022. évi</t>
  </si>
  <si>
    <t>MŐCSÉNY KÖZSÉGI ÖNKORMÁNYZAT</t>
  </si>
  <si>
    <t>2020. ÉVI KÖLTSÉGVETÉS</t>
  </si>
  <si>
    <t>1. melléklet a ../2020. (II...) önkormányzati rendelethez</t>
  </si>
  <si>
    <t>2020. évi előirányzat</t>
  </si>
  <si>
    <t>Értékesítési és forgalmi adók/ Iparűzési adó</t>
  </si>
  <si>
    <t>2020</t>
  </si>
  <si>
    <t>Felhasználás 2019. XII. 31-ig</t>
  </si>
  <si>
    <t>2020. utáni szükséglet</t>
  </si>
  <si>
    <t>4. melléklet a ../2020. (II....) önkormányzati rendelethez</t>
  </si>
  <si>
    <t>1.1. melléklet a ../2020. (II...) önkormányzati rendelethez</t>
  </si>
  <si>
    <t>1.2. melléklet a ../2020. (II...) önkormányzati rendelethez</t>
  </si>
  <si>
    <t>1.3. melléklet a ../2020. (II...) önkormányzati rendelethez</t>
  </si>
  <si>
    <t>2.1. melléklet a ../2020. (II...) önkormányzati rendelethez</t>
  </si>
  <si>
    <t>2.2. melléklet a ../2020. (II....) önkormányzati rendelethez</t>
  </si>
  <si>
    <t>5. melléklet a ../2020. (II...) önkormányzati rendelethez</t>
  </si>
  <si>
    <t>Kisértékű tárgyieszköz beszerzés</t>
  </si>
  <si>
    <t>Társadalmi Tájékoztató Ellenőrző Társulástól szerződés szerint</t>
  </si>
  <si>
    <t>Leader temető pályázat</t>
  </si>
  <si>
    <t>6. melléklet a ../2020. (II...) önkormányzati rendelethez</t>
  </si>
  <si>
    <t>7. melléklet a ../2020. (II...) önkormányzati rendelethez</t>
  </si>
  <si>
    <t>Mőcsény Községi Önkormányzat adósságot keletkeztető ügyletekből és kezességvállalásokból fennálló kötelezettségei</t>
  </si>
  <si>
    <t>8. melléklet a ../2020. (II...) önkormányzati rendelethez</t>
  </si>
  <si>
    <t>Mőcsény Községi Önkormányzat saját bevételeinek részletezése az adósságot keletkeztető ügyletből származó tárgyévi fizetési kötelezettség megállapításához</t>
  </si>
  <si>
    <t>9. melléklet a ../2020. (II....) önkormányzati rendelethez</t>
  </si>
  <si>
    <t>Mőcsény Községi Önkormányzat 2020. évi adósságot keletkeztető fejlesztési céljai</t>
  </si>
  <si>
    <t>10. melléklet a ../2020. (II...) önkormányzati rendelethez</t>
  </si>
  <si>
    <t>11. melléklet a ../2020. (II...) önkormányzati rendelethez</t>
  </si>
  <si>
    <t>Előirányzat-felhasználási terv 2020. évre</t>
  </si>
  <si>
    <t>13. melléklet a ../2020. (II...) önkormányzati rendelethez</t>
  </si>
  <si>
    <t>2020. ÉVI KÖLTSÉGVETÉSI ÉVET KÖVETŐ 3 ÉV TERVEZETT</t>
  </si>
  <si>
    <t>14. melléklet a ../2020. (II...) önkormányzati rendelethez</t>
  </si>
  <si>
    <t>2020. előtti kifizetés</t>
  </si>
  <si>
    <t>2023. után</t>
  </si>
  <si>
    <t>0</t>
  </si>
  <si>
    <t>15. melléklet a ../2020. (II...) önkormányzati rendelethez</t>
  </si>
  <si>
    <t>10.1. melléklet a ../2020. (II...) önkormányzati rendelethez</t>
  </si>
  <si>
    <t>10.2. melléklet a ../2020. (II...) önkormányzati rendelethez</t>
  </si>
  <si>
    <t>10.3. melléklet a ../2020. (II...) önkormányzati rendelethez</t>
  </si>
  <si>
    <t>12. melléklet a …../2020. (II…..) önkormányzati rendelethez</t>
  </si>
  <si>
    <t>Mőcsény Község Önkormányzata likviditási terve
2020. évre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</si>
</sst>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i/>
      <sz val="11"/>
      <name val="Times New Roman"/>
      <family val="1"/>
    </font>
    <font>
      <b/>
      <i/>
      <sz val="8"/>
      <name val="Times New Roman CE"/>
      <family val="1"/>
    </font>
    <font>
      <i/>
      <sz val="12"/>
      <name val="Times New Roman CE"/>
      <family val="0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7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38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34" xfId="60" applyNumberFormat="1" applyFont="1" applyFill="1" applyBorder="1" applyAlignment="1" applyProtection="1">
      <alignment vertical="center"/>
      <protection/>
    </xf>
    <xf numFmtId="166" fontId="15" fillId="0" borderId="26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6" fontId="16" fillId="0" borderId="40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5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2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2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6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5" fillId="0" borderId="41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0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2" xfId="0" applyNumberFormat="1" applyFont="1" applyFill="1" applyBorder="1" applyAlignment="1" applyProtection="1">
      <alignment horizontal="center" vertical="center"/>
      <protection/>
    </xf>
    <xf numFmtId="166" fontId="15" fillId="0" borderId="48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4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4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6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7" xfId="40" applyNumberFormat="1" applyFont="1" applyFill="1" applyBorder="1" applyAlignment="1" applyProtection="1">
      <alignment/>
      <protection locked="0"/>
    </xf>
    <xf numFmtId="168" fontId="17" fillId="0" borderId="50" xfId="40" applyNumberFormat="1" applyFont="1" applyFill="1" applyBorder="1" applyAlignment="1" applyProtection="1">
      <alignment/>
      <protection locked="0"/>
    </xf>
    <xf numFmtId="168" fontId="17" fillId="0" borderId="46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6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49" fontId="7" fillId="0" borderId="5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9" xfId="59" applyFont="1" applyFill="1" applyBorder="1" applyAlignment="1" applyProtection="1">
      <alignment horizontal="center" vertical="center" wrapText="1"/>
      <protection/>
    </xf>
    <xf numFmtId="0" fontId="6" fillId="0" borderId="59" xfId="59" applyFont="1" applyFill="1" applyBorder="1" applyAlignment="1" applyProtection="1">
      <alignment vertical="center" wrapText="1"/>
      <protection/>
    </xf>
    <xf numFmtId="166" fontId="6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4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166" fontId="17" fillId="0" borderId="3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5" xfId="59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6" fontId="19" fillId="0" borderId="41" xfId="0" applyNumberFormat="1" applyFont="1" applyBorder="1" applyAlignment="1" applyProtection="1" quotePrefix="1">
      <alignment horizontal="right" vertical="center" wrapText="1" indent="1"/>
      <protection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59" applyFont="1" applyFill="1" applyBorder="1" applyAlignment="1" applyProtection="1">
      <alignment horizontal="right" vertical="center" wrapText="1" indent="1"/>
      <protection/>
    </xf>
    <xf numFmtId="166" fontId="17" fillId="0" borderId="59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6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1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6" fontId="15" fillId="0" borderId="43" xfId="0" applyNumberFormat="1" applyFont="1" applyFill="1" applyBorder="1" applyAlignment="1" applyProtection="1">
      <alignment horizontal="center" vertical="center" wrapText="1"/>
      <protection/>
    </xf>
    <xf numFmtId="166" fontId="15" fillId="0" borderId="43" xfId="0" applyNumberFormat="1" applyFont="1" applyFill="1" applyBorder="1" applyAlignment="1" applyProtection="1">
      <alignment horizontal="center" vertical="center" wrapText="1"/>
      <protection/>
    </xf>
    <xf numFmtId="168" fontId="25" fillId="0" borderId="12" xfId="40" applyNumberFormat="1" applyFont="1" applyFill="1" applyBorder="1" applyAlignment="1" applyProtection="1">
      <alignment/>
      <protection locked="0"/>
    </xf>
    <xf numFmtId="168" fontId="25" fillId="0" borderId="34" xfId="40" applyNumberFormat="1" applyFont="1" applyFill="1" applyBorder="1" applyAlignment="1">
      <alignment/>
    </xf>
    <xf numFmtId="168" fontId="25" fillId="0" borderId="11" xfId="40" applyNumberFormat="1" applyFont="1" applyFill="1" applyBorder="1" applyAlignment="1" applyProtection="1">
      <alignment/>
      <protection locked="0"/>
    </xf>
    <xf numFmtId="168" fontId="25" fillId="0" borderId="29" xfId="40" applyNumberFormat="1" applyFont="1" applyFill="1" applyBorder="1" applyAlignment="1">
      <alignment/>
    </xf>
    <xf numFmtId="168" fontId="25" fillId="0" borderId="15" xfId="40" applyNumberFormat="1" applyFont="1" applyFill="1" applyBorder="1" applyAlignment="1" applyProtection="1">
      <alignment/>
      <protection locked="0"/>
    </xf>
    <xf numFmtId="168" fontId="26" fillId="0" borderId="23" xfId="59" applyNumberFormat="1" applyFont="1" applyFill="1" applyBorder="1">
      <alignment/>
      <protection/>
    </xf>
    <xf numFmtId="168" fontId="26" fillId="0" borderId="26" xfId="59" applyNumberFormat="1" applyFont="1" applyFill="1" applyBorder="1">
      <alignment/>
      <protection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31" xfId="0" applyNumberFormat="1" applyFont="1" applyFill="1" applyBorder="1" applyAlignment="1" applyProtection="1">
      <alignment vertical="center" wrapText="1"/>
      <protection/>
    </xf>
    <xf numFmtId="166" fontId="25" fillId="0" borderId="22" xfId="0" applyNumberFormat="1" applyFont="1" applyFill="1" applyBorder="1" applyAlignment="1" applyProtection="1">
      <alignment vertical="center" wrapText="1"/>
      <protection/>
    </xf>
    <xf numFmtId="166" fontId="25" fillId="0" borderId="23" xfId="0" applyNumberFormat="1" applyFont="1" applyFill="1" applyBorder="1" applyAlignment="1" applyProtection="1">
      <alignment vertical="center" wrapText="1"/>
      <protection/>
    </xf>
    <xf numFmtId="166" fontId="25" fillId="0" borderId="26" xfId="0" applyNumberFormat="1" applyFont="1" applyFill="1" applyBorder="1" applyAlignment="1" applyProtection="1">
      <alignment vertical="center" wrapText="1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32" xfId="0" applyNumberFormat="1" applyFont="1" applyFill="1" applyBorder="1" applyAlignment="1" applyProtection="1">
      <alignment vertical="center" wrapText="1"/>
      <protection locked="0"/>
    </xf>
    <xf numFmtId="166" fontId="25" fillId="0" borderId="17" xfId="0" applyNumberFormat="1" applyFont="1" applyFill="1" applyBorder="1" applyAlignment="1" applyProtection="1">
      <alignment vertical="center" wrapText="1"/>
      <protection locked="0"/>
    </xf>
    <xf numFmtId="166" fontId="25" fillId="0" borderId="11" xfId="0" applyNumberFormat="1" applyFont="1" applyFill="1" applyBorder="1" applyAlignment="1" applyProtection="1">
      <alignment vertical="center" wrapText="1"/>
      <protection locked="0"/>
    </xf>
    <xf numFmtId="166" fontId="25" fillId="0" borderId="29" xfId="0" applyNumberFormat="1" applyFont="1" applyFill="1" applyBorder="1" applyAlignment="1" applyProtection="1">
      <alignment vertical="center" wrapText="1"/>
      <protection locked="0"/>
    </xf>
    <xf numFmtId="49" fontId="25" fillId="0" borderId="60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54" xfId="0" applyNumberFormat="1" applyFont="1" applyFill="1" applyBorder="1" applyAlignment="1" applyProtection="1">
      <alignment vertical="center" wrapText="1"/>
      <protection locked="0"/>
    </xf>
    <xf numFmtId="166" fontId="25" fillId="0" borderId="16" xfId="0" applyNumberFormat="1" applyFont="1" applyFill="1" applyBorder="1" applyAlignment="1" applyProtection="1">
      <alignment vertical="center" wrapText="1"/>
      <protection locked="0"/>
    </xf>
    <xf numFmtId="166" fontId="25" fillId="0" borderId="10" xfId="0" applyNumberFormat="1" applyFont="1" applyFill="1" applyBorder="1" applyAlignment="1" applyProtection="1">
      <alignment vertical="center" wrapText="1"/>
      <protection locked="0"/>
    </xf>
    <xf numFmtId="166" fontId="25" fillId="0" borderId="38" xfId="0" applyNumberFormat="1" applyFont="1" applyFill="1" applyBorder="1" applyAlignment="1" applyProtection="1">
      <alignment vertical="center" wrapText="1"/>
      <protection locked="0"/>
    </xf>
    <xf numFmtId="166" fontId="25" fillId="33" borderId="53" xfId="0" applyNumberFormat="1" applyFont="1" applyFill="1" applyBorder="1" applyAlignment="1" applyProtection="1">
      <alignment horizontal="left" vertical="center" wrapText="1" indent="2"/>
      <protection/>
    </xf>
    <xf numFmtId="166" fontId="27" fillId="0" borderId="11" xfId="60" applyNumberFormat="1" applyFont="1" applyFill="1" applyBorder="1" applyAlignment="1" applyProtection="1">
      <alignment vertical="center"/>
      <protection locked="0"/>
    </xf>
    <xf numFmtId="166" fontId="27" fillId="0" borderId="12" xfId="60" applyNumberFormat="1" applyFont="1" applyFill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6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7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 applyProtection="1">
      <alignment horizontal="left" vertical="center" wrapText="1" indent="1"/>
      <protection/>
    </xf>
    <xf numFmtId="166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16" fillId="0" borderId="40" xfId="0" applyFont="1" applyFill="1" applyBorder="1" applyAlignment="1" applyProtection="1">
      <alignment horizontal="right" vertical="center"/>
      <protection locked="0"/>
    </xf>
    <xf numFmtId="0" fontId="16" fillId="0" borderId="40" xfId="0" applyFont="1" applyFill="1" applyBorder="1" applyAlignment="1" applyProtection="1">
      <alignment horizontal="right"/>
      <protection/>
    </xf>
    <xf numFmtId="0" fontId="16" fillId="0" borderId="40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 quotePrefix="1">
      <alignment horizontal="right" vertical="center" indent="1"/>
      <protection locked="0"/>
    </xf>
    <xf numFmtId="0" fontId="7" fillId="0" borderId="62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31" fillId="0" borderId="0" xfId="0" applyNumberFormat="1" applyFont="1" applyFill="1" applyAlignment="1" applyProtection="1">
      <alignment horizontal="right" vertical="center" wrapText="1" indent="1"/>
      <protection/>
    </xf>
    <xf numFmtId="166" fontId="0" fillId="0" borderId="0" xfId="0" applyNumberFormat="1" applyFill="1" applyAlignment="1" applyProtection="1">
      <alignment vertical="center" wrapText="1"/>
      <protection locked="0"/>
    </xf>
    <xf numFmtId="166" fontId="31" fillId="0" borderId="0" xfId="0" applyNumberFormat="1" applyFont="1" applyFill="1" applyAlignment="1" applyProtection="1">
      <alignment vertical="center" wrapText="1"/>
      <protection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6" fontId="32" fillId="0" borderId="0" xfId="59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59" applyFont="1" applyFill="1" applyAlignment="1" applyProtection="1">
      <alignment vertical="center"/>
      <protection/>
    </xf>
    <xf numFmtId="0" fontId="2" fillId="0" borderId="0" xfId="6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 vertical="center"/>
    </xf>
    <xf numFmtId="166" fontId="33" fillId="0" borderId="0" xfId="59" applyNumberFormat="1" applyFont="1" applyFill="1" applyProtection="1">
      <alignment/>
      <protection/>
    </xf>
    <xf numFmtId="0" fontId="1" fillId="0" borderId="0" xfId="59" applyFont="1" applyFill="1" applyProtection="1">
      <alignment/>
      <protection locked="0"/>
    </xf>
    <xf numFmtId="166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2" xfId="59" applyFont="1" applyFill="1" applyBorder="1" applyAlignment="1" applyProtection="1">
      <alignment horizontal="center" vertical="center" wrapText="1"/>
      <protection locked="0"/>
    </xf>
    <xf numFmtId="166" fontId="31" fillId="0" borderId="0" xfId="0" applyNumberFormat="1" applyFont="1" applyFill="1" applyAlignment="1" applyProtection="1">
      <alignment horizontal="right" vertical="center" wrapText="1" indent="1"/>
      <protection locked="0"/>
    </xf>
    <xf numFmtId="166" fontId="7" fillId="0" borderId="5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/>
    </xf>
    <xf numFmtId="166" fontId="15" fillId="0" borderId="53" xfId="0" applyNumberFormat="1" applyFont="1" applyFill="1" applyBorder="1" applyAlignment="1" applyProtection="1">
      <alignment horizontal="center" vertical="center" wrapText="1"/>
      <protection/>
    </xf>
    <xf numFmtId="166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60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8" xfId="59" applyFont="1" applyFill="1" applyBorder="1" applyAlignment="1" applyProtection="1">
      <alignment horizontal="lef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0" fontId="15" fillId="0" borderId="23" xfId="60" applyFont="1" applyFill="1" applyBorder="1" applyAlignment="1" applyProtection="1">
      <alignment horizontal="left" vertical="center" indent="1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0" fontId="15" fillId="0" borderId="23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0" fontId="7" fillId="0" borderId="24" xfId="60" applyFont="1" applyFill="1" applyBorder="1" applyAlignment="1" applyProtection="1">
      <alignment horizontal="center" vertical="center" wrapText="1"/>
      <protection locked="0"/>
    </xf>
    <xf numFmtId="0" fontId="7" fillId="0" borderId="25" xfId="60" applyFont="1" applyFill="1" applyBorder="1" applyAlignment="1" applyProtection="1">
      <alignment horizontal="center" vertical="center"/>
      <protection locked="0"/>
    </xf>
    <xf numFmtId="0" fontId="7" fillId="0" borderId="37" xfId="60" applyFont="1" applyFill="1" applyBorder="1" applyAlignment="1" applyProtection="1">
      <alignment horizontal="center" vertical="center"/>
      <protection locked="0"/>
    </xf>
    <xf numFmtId="166" fontId="17" fillId="0" borderId="38" xfId="60" applyNumberFormat="1" applyFont="1" applyFill="1" applyBorder="1" applyAlignment="1" applyProtection="1" quotePrefix="1">
      <alignment horizontal="center" vertical="center"/>
      <protection/>
    </xf>
    <xf numFmtId="166" fontId="15" fillId="0" borderId="26" xfId="60" applyNumberFormat="1" applyFont="1" applyFill="1" applyBorder="1" applyAlignment="1" applyProtection="1" quotePrefix="1">
      <alignment horizontal="right" vertical="center"/>
      <protection/>
    </xf>
    <xf numFmtId="166" fontId="15" fillId="0" borderId="26" xfId="60" applyNumberFormat="1" applyFont="1" applyFill="1" applyBorder="1" applyAlignment="1" applyProtection="1" quotePrefix="1">
      <alignment horizontal="center"/>
      <protection/>
    </xf>
    <xf numFmtId="166" fontId="17" fillId="0" borderId="10" xfId="60" applyNumberFormat="1" applyFont="1" applyFill="1" applyBorder="1" applyAlignment="1" applyProtection="1">
      <alignment vertical="center"/>
      <protection/>
    </xf>
    <xf numFmtId="166" fontId="25" fillId="0" borderId="13" xfId="0" applyNumberFormat="1" applyFont="1" applyFill="1" applyBorder="1" applyAlignment="1" applyProtection="1">
      <alignment vertical="center" wrapText="1"/>
      <protection locked="0"/>
    </xf>
    <xf numFmtId="166" fontId="15" fillId="0" borderId="66" xfId="0" applyNumberFormat="1" applyFont="1" applyFill="1" applyBorder="1" applyAlignment="1" applyProtection="1">
      <alignment horizontal="center" vertical="center" wrapText="1"/>
      <protection/>
    </xf>
    <xf numFmtId="166" fontId="14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6" fontId="25" fillId="0" borderId="68" xfId="0" applyNumberFormat="1" applyFont="1" applyFill="1" applyBorder="1" applyAlignment="1" applyProtection="1">
      <alignment vertical="center" wrapText="1"/>
      <protection locked="0"/>
    </xf>
    <xf numFmtId="49" fontId="25" fillId="0" borderId="6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67" xfId="0" applyNumberFormat="1" applyFont="1" applyFill="1" applyBorder="1" applyAlignment="1" applyProtection="1">
      <alignment vertical="center" wrapText="1"/>
      <protection locked="0"/>
    </xf>
    <xf numFmtId="166" fontId="17" fillId="0" borderId="6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right" vertical="center"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9" applyFont="1" applyFill="1" applyAlignment="1" applyProtection="1">
      <alignment horizontal="center"/>
      <protection/>
    </xf>
    <xf numFmtId="166" fontId="16" fillId="0" borderId="40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59" applyNumberFormat="1" applyFont="1" applyFill="1" applyBorder="1" applyAlignment="1" applyProtection="1">
      <alignment horizontal="center" vertical="center"/>
      <protection locked="0"/>
    </xf>
    <xf numFmtId="166" fontId="16" fillId="0" borderId="40" xfId="59" applyNumberFormat="1" applyFont="1" applyFill="1" applyBorder="1" applyAlignment="1" applyProtection="1">
      <alignment horizontal="left" vertical="center"/>
      <protection locked="0"/>
    </xf>
    <xf numFmtId="166" fontId="16" fillId="0" borderId="40" xfId="59" applyNumberFormat="1" applyFont="1" applyFill="1" applyBorder="1" applyAlignment="1" applyProtection="1">
      <alignment horizontal="left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34" fillId="0" borderId="59" xfId="0" applyNumberFormat="1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48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47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2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17" fillId="0" borderId="61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44" xfId="0" applyFont="1" applyFill="1" applyBorder="1" applyAlignment="1" applyProtection="1">
      <alignment horizontal="left" indent="1"/>
      <protection locked="0"/>
    </xf>
    <xf numFmtId="0" fontId="17" fillId="0" borderId="45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2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59" xfId="59" applyFont="1" applyFill="1" applyBorder="1" applyAlignment="1">
      <alignment horizontal="justify" vertical="center" wrapText="1"/>
      <protection/>
    </xf>
    <xf numFmtId="0" fontId="16" fillId="0" borderId="53" xfId="60" applyFont="1" applyFill="1" applyBorder="1" applyAlignment="1" applyProtection="1">
      <alignment horizontal="left" vertical="center" indent="1"/>
      <protection/>
    </xf>
    <xf numFmtId="0" fontId="16" fillId="0" borderId="49" xfId="60" applyFont="1" applyFill="1" applyBorder="1" applyAlignment="1" applyProtection="1">
      <alignment horizontal="left" vertical="center" indent="1"/>
      <protection/>
    </xf>
    <xf numFmtId="0" fontId="16" fillId="0" borderId="41" xfId="60" applyFont="1" applyFill="1" applyBorder="1" applyAlignment="1" applyProtection="1">
      <alignment horizontal="left" vertical="center" indent="1"/>
      <protection/>
    </xf>
    <xf numFmtId="0" fontId="29" fillId="0" borderId="53" xfId="60" applyFont="1" applyFill="1" applyBorder="1" applyAlignment="1" applyProtection="1">
      <alignment horizontal="left" vertical="center" indent="1"/>
      <protection/>
    </xf>
    <xf numFmtId="0" fontId="29" fillId="0" borderId="49" xfId="60" applyFont="1" applyFill="1" applyBorder="1" applyAlignment="1" applyProtection="1">
      <alignment horizontal="left" vertical="center" indent="1"/>
      <protection/>
    </xf>
    <xf numFmtId="0" fontId="29" fillId="0" borderId="41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0" fontId="6" fillId="0" borderId="0" xfId="60" applyFont="1" applyFill="1" applyAlignment="1" applyProtection="1">
      <alignment horizontal="center" wrapText="1"/>
      <protection locked="0"/>
    </xf>
    <xf numFmtId="0" fontId="30" fillId="0" borderId="0" xfId="60" applyFont="1" applyFill="1" applyAlignment="1" applyProtection="1">
      <alignment horizontal="right"/>
      <protection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6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61" xfId="0" applyNumberFormat="1" applyFont="1" applyFill="1" applyBorder="1" applyAlignment="1" applyProtection="1">
      <alignment horizontal="center" vertical="center"/>
      <protection/>
    </xf>
    <xf numFmtId="166" fontId="7" fillId="0" borderId="73" xfId="0" applyNumberFormat="1" applyFont="1" applyFill="1" applyBorder="1" applyAlignment="1" applyProtection="1">
      <alignment horizontal="center" vertical="center"/>
      <protection/>
    </xf>
    <xf numFmtId="166" fontId="7" fillId="0" borderId="57" xfId="0" applyNumberFormat="1" applyFont="1" applyFill="1" applyBorder="1" applyAlignment="1" applyProtection="1">
      <alignment horizontal="center" vertical="center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12" sqref="C112"/>
    </sheetView>
  </sheetViews>
  <sheetFormatPr defaultColWidth="9.00390625" defaultRowHeight="12.75"/>
  <cols>
    <col min="1" max="1" width="9.50390625" style="308" customWidth="1"/>
    <col min="2" max="2" width="99.375" style="308" customWidth="1"/>
    <col min="3" max="3" width="21.625" style="309" customWidth="1"/>
    <col min="4" max="4" width="9.00390625" style="333" customWidth="1"/>
    <col min="5" max="16384" width="9.375" style="333" customWidth="1"/>
  </cols>
  <sheetData>
    <row r="1" spans="1:3" ht="18.75" customHeight="1">
      <c r="A1" s="503"/>
      <c r="B1" s="580" t="s">
        <v>551</v>
      </c>
      <c r="C1" s="581"/>
    </row>
    <row r="2" spans="1:3" ht="21.75" customHeight="1">
      <c r="A2" s="504"/>
      <c r="B2" s="505" t="s">
        <v>549</v>
      </c>
      <c r="C2" s="506"/>
    </row>
    <row r="3" spans="1:3" ht="21.75" customHeight="1">
      <c r="A3" s="506"/>
      <c r="B3" s="505" t="s">
        <v>550</v>
      </c>
      <c r="C3" s="506"/>
    </row>
    <row r="4" spans="1:3" ht="21.75" customHeight="1">
      <c r="A4" s="506"/>
      <c r="B4" s="505" t="s">
        <v>527</v>
      </c>
      <c r="C4" s="506"/>
    </row>
    <row r="5" spans="1:3" ht="21.75" customHeight="1">
      <c r="A5" s="503"/>
      <c r="B5" s="503"/>
      <c r="C5" s="507"/>
    </row>
    <row r="6" spans="1:3" ht="15" customHeight="1">
      <c r="A6" s="582" t="s">
        <v>13</v>
      </c>
      <c r="B6" s="582"/>
      <c r="C6" s="582"/>
    </row>
    <row r="7" spans="1:3" ht="15" customHeight="1" thickBot="1">
      <c r="A7" s="583" t="s">
        <v>141</v>
      </c>
      <c r="B7" s="583"/>
      <c r="C7" s="471" t="s">
        <v>513</v>
      </c>
    </row>
    <row r="8" spans="1:3" ht="24" customHeight="1" thickBot="1">
      <c r="A8" s="508" t="s">
        <v>65</v>
      </c>
      <c r="B8" s="509" t="s">
        <v>15</v>
      </c>
      <c r="C8" s="510" t="s">
        <v>552</v>
      </c>
    </row>
    <row r="9" spans="1:3" s="334" customFormat="1" ht="12" customHeight="1" thickBot="1">
      <c r="A9" s="456"/>
      <c r="B9" s="457" t="s">
        <v>454</v>
      </c>
      <c r="C9" s="458" t="s">
        <v>455</v>
      </c>
    </row>
    <row r="10" spans="1:3" s="335" customFormat="1" ht="12" customHeight="1" thickBot="1">
      <c r="A10" s="19" t="s">
        <v>16</v>
      </c>
      <c r="B10" s="20" t="s">
        <v>223</v>
      </c>
      <c r="C10" s="233">
        <f>+C11+C12+C13+C14+C15+C16</f>
        <v>19082759</v>
      </c>
    </row>
    <row r="11" spans="1:3" s="335" customFormat="1" ht="12" customHeight="1">
      <c r="A11" s="14" t="s">
        <v>94</v>
      </c>
      <c r="B11" s="336" t="s">
        <v>224</v>
      </c>
      <c r="C11" s="236">
        <v>10821759</v>
      </c>
    </row>
    <row r="12" spans="1:3" s="335" customFormat="1" ht="12" customHeight="1">
      <c r="A12" s="13" t="s">
        <v>95</v>
      </c>
      <c r="B12" s="337" t="s">
        <v>225</v>
      </c>
      <c r="C12" s="235"/>
    </row>
    <row r="13" spans="1:3" s="335" customFormat="1" ht="12" customHeight="1">
      <c r="A13" s="13" t="s">
        <v>96</v>
      </c>
      <c r="B13" s="337" t="s">
        <v>500</v>
      </c>
      <c r="C13" s="235">
        <v>6461000</v>
      </c>
    </row>
    <row r="14" spans="1:3" s="335" customFormat="1" ht="12" customHeight="1">
      <c r="A14" s="13" t="s">
        <v>97</v>
      </c>
      <c r="B14" s="337" t="s">
        <v>226</v>
      </c>
      <c r="C14" s="235">
        <v>1800000</v>
      </c>
    </row>
    <row r="15" spans="1:3" s="335" customFormat="1" ht="12" customHeight="1">
      <c r="A15" s="13" t="s">
        <v>138</v>
      </c>
      <c r="B15" s="229" t="s">
        <v>400</v>
      </c>
      <c r="C15" s="235"/>
    </row>
    <row r="16" spans="1:3" s="335" customFormat="1" ht="12" customHeight="1" thickBot="1">
      <c r="A16" s="15" t="s">
        <v>98</v>
      </c>
      <c r="B16" s="230" t="s">
        <v>401</v>
      </c>
      <c r="C16" s="235"/>
    </row>
    <row r="17" spans="1:3" s="335" customFormat="1" ht="12" customHeight="1" thickBot="1">
      <c r="A17" s="19" t="s">
        <v>17</v>
      </c>
      <c r="B17" s="228" t="s">
        <v>227</v>
      </c>
      <c r="C17" s="233">
        <f>+C18+C19+C20+C21+C22</f>
        <v>19598292</v>
      </c>
    </row>
    <row r="18" spans="1:3" s="335" customFormat="1" ht="12" customHeight="1">
      <c r="A18" s="14" t="s">
        <v>100</v>
      </c>
      <c r="B18" s="336" t="s">
        <v>228</v>
      </c>
      <c r="C18" s="236"/>
    </row>
    <row r="19" spans="1:3" s="335" customFormat="1" ht="12" customHeight="1">
      <c r="A19" s="13" t="s">
        <v>101</v>
      </c>
      <c r="B19" s="337" t="s">
        <v>229</v>
      </c>
      <c r="C19" s="235"/>
    </row>
    <row r="20" spans="1:3" s="335" customFormat="1" ht="12" customHeight="1">
      <c r="A20" s="13" t="s">
        <v>102</v>
      </c>
      <c r="B20" s="337" t="s">
        <v>390</v>
      </c>
      <c r="C20" s="235"/>
    </row>
    <row r="21" spans="1:3" s="335" customFormat="1" ht="12" customHeight="1">
      <c r="A21" s="13" t="s">
        <v>103</v>
      </c>
      <c r="B21" s="337" t="s">
        <v>391</v>
      </c>
      <c r="C21" s="235"/>
    </row>
    <row r="22" spans="1:3" s="335" customFormat="1" ht="12" customHeight="1">
      <c r="A22" s="13" t="s">
        <v>104</v>
      </c>
      <c r="B22" s="337" t="s">
        <v>522</v>
      </c>
      <c r="C22" s="235">
        <v>19598292</v>
      </c>
    </row>
    <row r="23" spans="1:3" s="335" customFormat="1" ht="12" customHeight="1" thickBot="1">
      <c r="A23" s="15" t="s">
        <v>113</v>
      </c>
      <c r="B23" s="230" t="s">
        <v>231</v>
      </c>
      <c r="C23" s="237"/>
    </row>
    <row r="24" spans="1:3" s="335" customFormat="1" ht="12" customHeight="1" thickBot="1">
      <c r="A24" s="19" t="s">
        <v>18</v>
      </c>
      <c r="B24" s="20" t="s">
        <v>232</v>
      </c>
      <c r="C24" s="233">
        <f>+C25+C26+C27+C28+C29</f>
        <v>19572392</v>
      </c>
    </row>
    <row r="25" spans="1:3" s="335" customFormat="1" ht="12" customHeight="1">
      <c r="A25" s="14" t="s">
        <v>83</v>
      </c>
      <c r="B25" s="336" t="s">
        <v>233</v>
      </c>
      <c r="C25" s="236">
        <v>0</v>
      </c>
    </row>
    <row r="26" spans="1:3" s="335" customFormat="1" ht="12" customHeight="1">
      <c r="A26" s="13" t="s">
        <v>84</v>
      </c>
      <c r="B26" s="337" t="s">
        <v>234</v>
      </c>
      <c r="C26" s="235"/>
    </row>
    <row r="27" spans="1:3" s="335" customFormat="1" ht="12" customHeight="1">
      <c r="A27" s="13" t="s">
        <v>85</v>
      </c>
      <c r="B27" s="337" t="s">
        <v>392</v>
      </c>
      <c r="C27" s="235"/>
    </row>
    <row r="28" spans="1:3" s="335" customFormat="1" ht="12" customHeight="1">
      <c r="A28" s="13" t="s">
        <v>86</v>
      </c>
      <c r="B28" s="337" t="s">
        <v>393</v>
      </c>
      <c r="C28" s="235"/>
    </row>
    <row r="29" spans="1:3" s="335" customFormat="1" ht="12" customHeight="1">
      <c r="A29" s="13" t="s">
        <v>159</v>
      </c>
      <c r="B29" s="337" t="s">
        <v>235</v>
      </c>
      <c r="C29" s="235">
        <v>19572392</v>
      </c>
    </row>
    <row r="30" spans="1:3" s="450" customFormat="1" ht="12" customHeight="1" thickBot="1">
      <c r="A30" s="459" t="s">
        <v>160</v>
      </c>
      <c r="B30" s="448" t="s">
        <v>517</v>
      </c>
      <c r="C30" s="449">
        <v>0</v>
      </c>
    </row>
    <row r="31" spans="1:3" s="335" customFormat="1" ht="12" customHeight="1" thickBot="1">
      <c r="A31" s="19" t="s">
        <v>161</v>
      </c>
      <c r="B31" s="20" t="s">
        <v>501</v>
      </c>
      <c r="C31" s="239">
        <f>SUM(C32:C38)</f>
        <v>12890000</v>
      </c>
    </row>
    <row r="32" spans="1:3" s="335" customFormat="1" ht="12" customHeight="1">
      <c r="A32" s="14" t="s">
        <v>238</v>
      </c>
      <c r="B32" s="336" t="s">
        <v>536</v>
      </c>
      <c r="C32" s="236">
        <v>1000000</v>
      </c>
    </row>
    <row r="33" spans="1:3" s="335" customFormat="1" ht="12" customHeight="1">
      <c r="A33" s="13" t="s">
        <v>239</v>
      </c>
      <c r="B33" s="337" t="s">
        <v>505</v>
      </c>
      <c r="C33" s="235"/>
    </row>
    <row r="34" spans="1:3" s="335" customFormat="1" ht="12" customHeight="1">
      <c r="A34" s="13" t="s">
        <v>240</v>
      </c>
      <c r="B34" s="337" t="s">
        <v>553</v>
      </c>
      <c r="C34" s="235">
        <v>11000000</v>
      </c>
    </row>
    <row r="35" spans="1:3" s="335" customFormat="1" ht="12" customHeight="1">
      <c r="A35" s="13" t="s">
        <v>241</v>
      </c>
      <c r="B35" s="337" t="s">
        <v>507</v>
      </c>
      <c r="C35" s="235"/>
    </row>
    <row r="36" spans="1:3" s="335" customFormat="1" ht="12" customHeight="1">
      <c r="A36" s="13" t="s">
        <v>502</v>
      </c>
      <c r="B36" s="337" t="s">
        <v>242</v>
      </c>
      <c r="C36" s="235">
        <v>800000</v>
      </c>
    </row>
    <row r="37" spans="1:3" s="335" customFormat="1" ht="12" customHeight="1">
      <c r="A37" s="13" t="s">
        <v>503</v>
      </c>
      <c r="B37" s="337" t="s">
        <v>243</v>
      </c>
      <c r="C37" s="235"/>
    </row>
    <row r="38" spans="1:3" s="335" customFormat="1" ht="12" customHeight="1" thickBot="1">
      <c r="A38" s="15" t="s">
        <v>504</v>
      </c>
      <c r="B38" s="417" t="s">
        <v>244</v>
      </c>
      <c r="C38" s="237">
        <v>90000</v>
      </c>
    </row>
    <row r="39" spans="1:3" s="335" customFormat="1" ht="12" customHeight="1" thickBot="1">
      <c r="A39" s="19" t="s">
        <v>20</v>
      </c>
      <c r="B39" s="20" t="s">
        <v>402</v>
      </c>
      <c r="C39" s="233">
        <f>SUM(C40:C50)</f>
        <v>901479</v>
      </c>
    </row>
    <row r="40" spans="1:3" s="335" customFormat="1" ht="12" customHeight="1">
      <c r="A40" s="14" t="s">
        <v>87</v>
      </c>
      <c r="B40" s="336" t="s">
        <v>247</v>
      </c>
      <c r="C40" s="236"/>
    </row>
    <row r="41" spans="1:3" s="335" customFormat="1" ht="12" customHeight="1">
      <c r="A41" s="13" t="s">
        <v>88</v>
      </c>
      <c r="B41" s="337" t="s">
        <v>248</v>
      </c>
      <c r="C41" s="235">
        <v>450000</v>
      </c>
    </row>
    <row r="42" spans="1:3" s="335" customFormat="1" ht="12" customHeight="1">
      <c r="A42" s="13" t="s">
        <v>89</v>
      </c>
      <c r="B42" s="337" t="s">
        <v>249</v>
      </c>
      <c r="C42" s="235">
        <v>150000</v>
      </c>
    </row>
    <row r="43" spans="1:3" s="335" customFormat="1" ht="12" customHeight="1">
      <c r="A43" s="13" t="s">
        <v>163</v>
      </c>
      <c r="B43" s="337" t="s">
        <v>250</v>
      </c>
      <c r="C43" s="235">
        <v>100000</v>
      </c>
    </row>
    <row r="44" spans="1:3" s="335" customFormat="1" ht="12" customHeight="1">
      <c r="A44" s="13" t="s">
        <v>164</v>
      </c>
      <c r="B44" s="337" t="s">
        <v>251</v>
      </c>
      <c r="C44" s="235"/>
    </row>
    <row r="45" spans="1:3" s="335" customFormat="1" ht="12" customHeight="1">
      <c r="A45" s="13" t="s">
        <v>165</v>
      </c>
      <c r="B45" s="337" t="s">
        <v>252</v>
      </c>
      <c r="C45" s="235"/>
    </row>
    <row r="46" spans="1:3" s="335" customFormat="1" ht="12" customHeight="1">
      <c r="A46" s="13" t="s">
        <v>166</v>
      </c>
      <c r="B46" s="337" t="s">
        <v>253</v>
      </c>
      <c r="C46" s="235"/>
    </row>
    <row r="47" spans="1:3" s="335" customFormat="1" ht="12" customHeight="1">
      <c r="A47" s="13" t="s">
        <v>167</v>
      </c>
      <c r="B47" s="337" t="s">
        <v>508</v>
      </c>
      <c r="C47" s="235">
        <v>1479</v>
      </c>
    </row>
    <row r="48" spans="1:3" s="335" customFormat="1" ht="12" customHeight="1">
      <c r="A48" s="13" t="s">
        <v>245</v>
      </c>
      <c r="B48" s="337" t="s">
        <v>255</v>
      </c>
      <c r="C48" s="238"/>
    </row>
    <row r="49" spans="1:3" s="335" customFormat="1" ht="12" customHeight="1">
      <c r="A49" s="15" t="s">
        <v>246</v>
      </c>
      <c r="B49" s="338" t="s">
        <v>404</v>
      </c>
      <c r="C49" s="325"/>
    </row>
    <row r="50" spans="1:3" s="335" customFormat="1" ht="12" customHeight="1" thickBot="1">
      <c r="A50" s="15" t="s">
        <v>403</v>
      </c>
      <c r="B50" s="230" t="s">
        <v>256</v>
      </c>
      <c r="C50" s="325">
        <v>200000</v>
      </c>
    </row>
    <row r="51" spans="1:3" s="335" customFormat="1" ht="12" customHeight="1" thickBot="1">
      <c r="A51" s="19" t="s">
        <v>21</v>
      </c>
      <c r="B51" s="20" t="s">
        <v>257</v>
      </c>
      <c r="C51" s="233">
        <f>SUM(C52:C56)</f>
        <v>0</v>
      </c>
    </row>
    <row r="52" spans="1:3" s="335" customFormat="1" ht="12" customHeight="1">
      <c r="A52" s="14" t="s">
        <v>90</v>
      </c>
      <c r="B52" s="336" t="s">
        <v>261</v>
      </c>
      <c r="C52" s="378"/>
    </row>
    <row r="53" spans="1:3" s="335" customFormat="1" ht="12" customHeight="1">
      <c r="A53" s="13" t="s">
        <v>91</v>
      </c>
      <c r="B53" s="337" t="s">
        <v>262</v>
      </c>
      <c r="C53" s="238"/>
    </row>
    <row r="54" spans="1:3" s="335" customFormat="1" ht="12" customHeight="1">
      <c r="A54" s="13" t="s">
        <v>258</v>
      </c>
      <c r="B54" s="337" t="s">
        <v>263</v>
      </c>
      <c r="C54" s="238"/>
    </row>
    <row r="55" spans="1:3" s="335" customFormat="1" ht="12" customHeight="1">
      <c r="A55" s="13" t="s">
        <v>259</v>
      </c>
      <c r="B55" s="337" t="s">
        <v>264</v>
      </c>
      <c r="C55" s="238"/>
    </row>
    <row r="56" spans="1:3" s="335" customFormat="1" ht="12" customHeight="1" thickBot="1">
      <c r="A56" s="15" t="s">
        <v>260</v>
      </c>
      <c r="B56" s="230" t="s">
        <v>265</v>
      </c>
      <c r="C56" s="325"/>
    </row>
    <row r="57" spans="1:3" s="335" customFormat="1" ht="12" customHeight="1" thickBot="1">
      <c r="A57" s="19" t="s">
        <v>168</v>
      </c>
      <c r="B57" s="20" t="s">
        <v>266</v>
      </c>
      <c r="C57" s="233">
        <f>SUM(C58:C60)</f>
        <v>100000</v>
      </c>
    </row>
    <row r="58" spans="1:3" s="335" customFormat="1" ht="12" customHeight="1">
      <c r="A58" s="14" t="s">
        <v>92</v>
      </c>
      <c r="B58" s="336" t="s">
        <v>267</v>
      </c>
      <c r="C58" s="236"/>
    </row>
    <row r="59" spans="1:3" s="335" customFormat="1" ht="12" customHeight="1">
      <c r="A59" s="13" t="s">
        <v>93</v>
      </c>
      <c r="B59" s="337" t="s">
        <v>394</v>
      </c>
      <c r="C59" s="235"/>
    </row>
    <row r="60" spans="1:3" s="335" customFormat="1" ht="12" customHeight="1">
      <c r="A60" s="13" t="s">
        <v>270</v>
      </c>
      <c r="B60" s="337" t="s">
        <v>268</v>
      </c>
      <c r="C60" s="235">
        <v>100000</v>
      </c>
    </row>
    <row r="61" spans="1:3" s="335" customFormat="1" ht="12" customHeight="1" thickBot="1">
      <c r="A61" s="15" t="s">
        <v>271</v>
      </c>
      <c r="B61" s="230" t="s">
        <v>269</v>
      </c>
      <c r="C61" s="237"/>
    </row>
    <row r="62" spans="1:3" s="335" customFormat="1" ht="12" customHeight="1" thickBot="1">
      <c r="A62" s="19" t="s">
        <v>23</v>
      </c>
      <c r="B62" s="228" t="s">
        <v>272</v>
      </c>
      <c r="C62" s="233">
        <f>SUM(C63:C65)</f>
        <v>0</v>
      </c>
    </row>
    <row r="63" spans="1:3" s="335" customFormat="1" ht="12" customHeight="1">
      <c r="A63" s="14" t="s">
        <v>169</v>
      </c>
      <c r="B63" s="336" t="s">
        <v>274</v>
      </c>
      <c r="C63" s="238"/>
    </row>
    <row r="64" spans="1:3" s="335" customFormat="1" ht="12" customHeight="1">
      <c r="A64" s="13" t="s">
        <v>170</v>
      </c>
      <c r="B64" s="337" t="s">
        <v>395</v>
      </c>
      <c r="C64" s="238"/>
    </row>
    <row r="65" spans="1:3" s="335" customFormat="1" ht="12" customHeight="1">
      <c r="A65" s="13" t="s">
        <v>202</v>
      </c>
      <c r="B65" s="337" t="s">
        <v>275</v>
      </c>
      <c r="C65" s="238"/>
    </row>
    <row r="66" spans="1:3" s="335" customFormat="1" ht="12" customHeight="1" thickBot="1">
      <c r="A66" s="15" t="s">
        <v>273</v>
      </c>
      <c r="B66" s="230" t="s">
        <v>276</v>
      </c>
      <c r="C66" s="238"/>
    </row>
    <row r="67" spans="1:3" s="335" customFormat="1" ht="12" customHeight="1" thickBot="1">
      <c r="A67" s="403" t="s">
        <v>443</v>
      </c>
      <c r="B67" s="20" t="s">
        <v>277</v>
      </c>
      <c r="C67" s="239">
        <f>+C10+C17+C24+C31+C39+C51+C57+C62</f>
        <v>72144922</v>
      </c>
    </row>
    <row r="68" spans="1:3" s="335" customFormat="1" ht="12" customHeight="1" thickBot="1">
      <c r="A68" s="380" t="s">
        <v>278</v>
      </c>
      <c r="B68" s="228" t="s">
        <v>279</v>
      </c>
      <c r="C68" s="233">
        <f>SUM(C69:C71)</f>
        <v>0</v>
      </c>
    </row>
    <row r="69" spans="1:3" s="335" customFormat="1" ht="12" customHeight="1">
      <c r="A69" s="14" t="s">
        <v>307</v>
      </c>
      <c r="B69" s="336" t="s">
        <v>280</v>
      </c>
      <c r="C69" s="238"/>
    </row>
    <row r="70" spans="1:3" s="335" customFormat="1" ht="12" customHeight="1">
      <c r="A70" s="13" t="s">
        <v>316</v>
      </c>
      <c r="B70" s="337" t="s">
        <v>281</v>
      </c>
      <c r="C70" s="238"/>
    </row>
    <row r="71" spans="1:3" s="335" customFormat="1" ht="12" customHeight="1" thickBot="1">
      <c r="A71" s="15" t="s">
        <v>317</v>
      </c>
      <c r="B71" s="397" t="s">
        <v>518</v>
      </c>
      <c r="C71" s="238"/>
    </row>
    <row r="72" spans="1:3" s="335" customFormat="1" ht="12" customHeight="1" thickBot="1">
      <c r="A72" s="380" t="s">
        <v>283</v>
      </c>
      <c r="B72" s="228" t="s">
        <v>284</v>
      </c>
      <c r="C72" s="233">
        <f>SUM(C73:C76)</f>
        <v>0</v>
      </c>
    </row>
    <row r="73" spans="1:3" s="335" customFormat="1" ht="12" customHeight="1">
      <c r="A73" s="14" t="s">
        <v>139</v>
      </c>
      <c r="B73" s="336" t="s">
        <v>285</v>
      </c>
      <c r="C73" s="238"/>
    </row>
    <row r="74" spans="1:3" s="335" customFormat="1" ht="12" customHeight="1">
      <c r="A74" s="13" t="s">
        <v>140</v>
      </c>
      <c r="B74" s="337" t="s">
        <v>519</v>
      </c>
      <c r="C74" s="238"/>
    </row>
    <row r="75" spans="1:3" s="335" customFormat="1" ht="12" customHeight="1" thickBot="1">
      <c r="A75" s="15" t="s">
        <v>308</v>
      </c>
      <c r="B75" s="338" t="s">
        <v>286</v>
      </c>
      <c r="C75" s="325"/>
    </row>
    <row r="76" spans="1:3" s="335" customFormat="1" ht="12" customHeight="1" thickBot="1">
      <c r="A76" s="461" t="s">
        <v>309</v>
      </c>
      <c r="B76" s="462" t="s">
        <v>520</v>
      </c>
      <c r="C76" s="463"/>
    </row>
    <row r="77" spans="1:3" s="335" customFormat="1" ht="12" customHeight="1" thickBot="1">
      <c r="A77" s="380" t="s">
        <v>287</v>
      </c>
      <c r="B77" s="228" t="s">
        <v>288</v>
      </c>
      <c r="C77" s="233">
        <f>SUM(C78:C79)</f>
        <v>4846078</v>
      </c>
    </row>
    <row r="78" spans="1:3" s="335" customFormat="1" ht="12" customHeight="1" thickBot="1">
      <c r="A78" s="12" t="s">
        <v>310</v>
      </c>
      <c r="B78" s="460" t="s">
        <v>289</v>
      </c>
      <c r="C78" s="325">
        <v>4846078</v>
      </c>
    </row>
    <row r="79" spans="1:3" s="335" customFormat="1" ht="12" customHeight="1" thickBot="1">
      <c r="A79" s="461" t="s">
        <v>311</v>
      </c>
      <c r="B79" s="462" t="s">
        <v>290</v>
      </c>
      <c r="C79" s="463"/>
    </row>
    <row r="80" spans="1:3" s="335" customFormat="1" ht="12" customHeight="1" thickBot="1">
      <c r="A80" s="380" t="s">
        <v>291</v>
      </c>
      <c r="B80" s="228" t="s">
        <v>292</v>
      </c>
      <c r="C80" s="233">
        <f>SUM(C81:C83)</f>
        <v>0</v>
      </c>
    </row>
    <row r="81" spans="1:3" s="335" customFormat="1" ht="12" customHeight="1">
      <c r="A81" s="14" t="s">
        <v>312</v>
      </c>
      <c r="B81" s="336" t="s">
        <v>293</v>
      </c>
      <c r="C81" s="238"/>
    </row>
    <row r="82" spans="1:3" s="335" customFormat="1" ht="12" customHeight="1">
      <c r="A82" s="13" t="s">
        <v>313</v>
      </c>
      <c r="B82" s="337" t="s">
        <v>294</v>
      </c>
      <c r="C82" s="238"/>
    </row>
    <row r="83" spans="1:3" s="335" customFormat="1" ht="12" customHeight="1" thickBot="1">
      <c r="A83" s="17" t="s">
        <v>314</v>
      </c>
      <c r="B83" s="464" t="s">
        <v>521</v>
      </c>
      <c r="C83" s="465"/>
    </row>
    <row r="84" spans="1:3" s="335" customFormat="1" ht="12" customHeight="1" thickBot="1">
      <c r="A84" s="380" t="s">
        <v>295</v>
      </c>
      <c r="B84" s="228" t="s">
        <v>315</v>
      </c>
      <c r="C84" s="233">
        <f>SUM(C85:C88)</f>
        <v>0</v>
      </c>
    </row>
    <row r="85" spans="1:3" s="335" customFormat="1" ht="12" customHeight="1">
      <c r="A85" s="340" t="s">
        <v>296</v>
      </c>
      <c r="B85" s="336" t="s">
        <v>297</v>
      </c>
      <c r="C85" s="238"/>
    </row>
    <row r="86" spans="1:3" s="335" customFormat="1" ht="12" customHeight="1">
      <c r="A86" s="341" t="s">
        <v>298</v>
      </c>
      <c r="B86" s="337" t="s">
        <v>299</v>
      </c>
      <c r="C86" s="238"/>
    </row>
    <row r="87" spans="1:3" s="335" customFormat="1" ht="12" customHeight="1">
      <c r="A87" s="341" t="s">
        <v>300</v>
      </c>
      <c r="B87" s="337" t="s">
        <v>301</v>
      </c>
      <c r="C87" s="238"/>
    </row>
    <row r="88" spans="1:3" s="335" customFormat="1" ht="12" customHeight="1" thickBot="1">
      <c r="A88" s="342" t="s">
        <v>302</v>
      </c>
      <c r="B88" s="230" t="s">
        <v>303</v>
      </c>
      <c r="C88" s="238"/>
    </row>
    <row r="89" spans="1:3" s="335" customFormat="1" ht="12" customHeight="1" thickBot="1">
      <c r="A89" s="380" t="s">
        <v>304</v>
      </c>
      <c r="B89" s="228" t="s">
        <v>442</v>
      </c>
      <c r="C89" s="379"/>
    </row>
    <row r="90" spans="1:3" s="335" customFormat="1" ht="13.5" customHeight="1" thickBot="1">
      <c r="A90" s="380" t="s">
        <v>306</v>
      </c>
      <c r="B90" s="228" t="s">
        <v>305</v>
      </c>
      <c r="C90" s="379"/>
    </row>
    <row r="91" spans="1:3" s="335" customFormat="1" ht="15.75" customHeight="1" thickBot="1">
      <c r="A91" s="380" t="s">
        <v>318</v>
      </c>
      <c r="B91" s="343" t="s">
        <v>445</v>
      </c>
      <c r="C91" s="239">
        <f>+C68+C72+C77+C80+C84+C90+C89</f>
        <v>4846078</v>
      </c>
    </row>
    <row r="92" spans="1:3" s="335" customFormat="1" ht="16.5" customHeight="1" thickBot="1">
      <c r="A92" s="381" t="s">
        <v>444</v>
      </c>
      <c r="B92" s="344" t="s">
        <v>446</v>
      </c>
      <c r="C92" s="239">
        <f>+C67+C91</f>
        <v>76991000</v>
      </c>
    </row>
    <row r="93" spans="1:3" s="335" customFormat="1" ht="10.5" customHeight="1">
      <c r="A93" s="4"/>
      <c r="B93" s="5"/>
      <c r="C93" s="240"/>
    </row>
    <row r="94" spans="1:3" ht="16.5" customHeight="1">
      <c r="A94" s="579" t="s">
        <v>44</v>
      </c>
      <c r="B94" s="579"/>
      <c r="C94" s="579"/>
    </row>
    <row r="95" spans="1:3" s="345" customFormat="1" ht="16.5" customHeight="1" thickBot="1">
      <c r="A95" s="584" t="s">
        <v>142</v>
      </c>
      <c r="B95" s="584"/>
      <c r="C95" s="472" t="str">
        <f>C7</f>
        <v>Forintban!</v>
      </c>
    </row>
    <row r="96" spans="1:3" ht="37.5" customHeight="1" thickBot="1">
      <c r="A96" s="453" t="s">
        <v>65</v>
      </c>
      <c r="B96" s="454" t="s">
        <v>45</v>
      </c>
      <c r="C96" s="455" t="str">
        <f>+C8</f>
        <v>2020. évi előirányzat</v>
      </c>
    </row>
    <row r="97" spans="1:3" s="334" customFormat="1" ht="12" customHeight="1" thickBot="1">
      <c r="A97" s="453"/>
      <c r="B97" s="454" t="s">
        <v>454</v>
      </c>
      <c r="C97" s="455" t="s">
        <v>455</v>
      </c>
    </row>
    <row r="98" spans="1:3" ht="12" customHeight="1" thickBot="1">
      <c r="A98" s="21" t="s">
        <v>16</v>
      </c>
      <c r="B98" s="27" t="s">
        <v>405</v>
      </c>
      <c r="C98" s="232">
        <f>C99+C100+C101+C102+C103+C116</f>
        <v>54235347</v>
      </c>
    </row>
    <row r="99" spans="1:3" ht="12" customHeight="1">
      <c r="A99" s="16" t="s">
        <v>94</v>
      </c>
      <c r="B99" s="9" t="s">
        <v>46</v>
      </c>
      <c r="C99" s="234">
        <v>23058520</v>
      </c>
    </row>
    <row r="100" spans="1:3" ht="12" customHeight="1">
      <c r="A100" s="13" t="s">
        <v>95</v>
      </c>
      <c r="B100" s="7" t="s">
        <v>171</v>
      </c>
      <c r="C100" s="235">
        <v>4150694</v>
      </c>
    </row>
    <row r="101" spans="1:3" ht="12" customHeight="1">
      <c r="A101" s="13" t="s">
        <v>96</v>
      </c>
      <c r="B101" s="7" t="s">
        <v>130</v>
      </c>
      <c r="C101" s="237">
        <v>17165000</v>
      </c>
    </row>
    <row r="102" spans="1:3" ht="12" customHeight="1">
      <c r="A102" s="13" t="s">
        <v>97</v>
      </c>
      <c r="B102" s="10" t="s">
        <v>172</v>
      </c>
      <c r="C102" s="237">
        <v>2211000</v>
      </c>
    </row>
    <row r="103" spans="1:3" ht="12" customHeight="1">
      <c r="A103" s="13" t="s">
        <v>108</v>
      </c>
      <c r="B103" s="18" t="s">
        <v>173</v>
      </c>
      <c r="C103" s="237">
        <v>3400000</v>
      </c>
    </row>
    <row r="104" spans="1:3" ht="12" customHeight="1">
      <c r="A104" s="13" t="s">
        <v>98</v>
      </c>
      <c r="B104" s="7" t="s">
        <v>410</v>
      </c>
      <c r="C104" s="237"/>
    </row>
    <row r="105" spans="1:3" ht="12" customHeight="1">
      <c r="A105" s="13" t="s">
        <v>99</v>
      </c>
      <c r="B105" s="124" t="s">
        <v>409</v>
      </c>
      <c r="C105" s="237"/>
    </row>
    <row r="106" spans="1:3" ht="12" customHeight="1">
      <c r="A106" s="13" t="s">
        <v>109</v>
      </c>
      <c r="B106" s="124" t="s">
        <v>408</v>
      </c>
      <c r="C106" s="237"/>
    </row>
    <row r="107" spans="1:3" ht="12" customHeight="1">
      <c r="A107" s="13" t="s">
        <v>110</v>
      </c>
      <c r="B107" s="122" t="s">
        <v>321</v>
      </c>
      <c r="C107" s="237"/>
    </row>
    <row r="108" spans="1:3" ht="12" customHeight="1">
      <c r="A108" s="13" t="s">
        <v>111</v>
      </c>
      <c r="B108" s="123" t="s">
        <v>322</v>
      </c>
      <c r="C108" s="237"/>
    </row>
    <row r="109" spans="1:3" ht="12" customHeight="1">
      <c r="A109" s="13" t="s">
        <v>112</v>
      </c>
      <c r="B109" s="123" t="s">
        <v>323</v>
      </c>
      <c r="C109" s="237"/>
    </row>
    <row r="110" spans="1:3" ht="12" customHeight="1">
      <c r="A110" s="13" t="s">
        <v>114</v>
      </c>
      <c r="B110" s="122" t="s">
        <v>324</v>
      </c>
      <c r="C110" s="237">
        <v>1000000</v>
      </c>
    </row>
    <row r="111" spans="1:3" ht="12" customHeight="1">
      <c r="A111" s="13" t="s">
        <v>174</v>
      </c>
      <c r="B111" s="122" t="s">
        <v>325</v>
      </c>
      <c r="C111" s="237"/>
    </row>
    <row r="112" spans="1:3" ht="12" customHeight="1">
      <c r="A112" s="13" t="s">
        <v>319</v>
      </c>
      <c r="B112" s="123" t="s">
        <v>326</v>
      </c>
      <c r="C112" s="237"/>
    </row>
    <row r="113" spans="1:3" ht="12" customHeight="1">
      <c r="A113" s="12" t="s">
        <v>320</v>
      </c>
      <c r="B113" s="124" t="s">
        <v>327</v>
      </c>
      <c r="C113" s="237"/>
    </row>
    <row r="114" spans="1:3" ht="12" customHeight="1">
      <c r="A114" s="13" t="s">
        <v>406</v>
      </c>
      <c r="B114" s="124" t="s">
        <v>328</v>
      </c>
      <c r="C114" s="237"/>
    </row>
    <row r="115" spans="1:3" ht="12" customHeight="1">
      <c r="A115" s="15" t="s">
        <v>407</v>
      </c>
      <c r="B115" s="124" t="s">
        <v>329</v>
      </c>
      <c r="C115" s="237">
        <v>2400000</v>
      </c>
    </row>
    <row r="116" spans="1:3" ht="12" customHeight="1">
      <c r="A116" s="13" t="s">
        <v>411</v>
      </c>
      <c r="B116" s="10" t="s">
        <v>47</v>
      </c>
      <c r="C116" s="235">
        <v>4250133</v>
      </c>
    </row>
    <row r="117" spans="1:3" ht="12" customHeight="1">
      <c r="A117" s="13" t="s">
        <v>412</v>
      </c>
      <c r="B117" s="7" t="s">
        <v>414</v>
      </c>
      <c r="C117" s="235">
        <v>4250133</v>
      </c>
    </row>
    <row r="118" spans="1:3" ht="12" customHeight="1" thickBot="1">
      <c r="A118" s="17" t="s">
        <v>413</v>
      </c>
      <c r="B118" s="401" t="s">
        <v>415</v>
      </c>
      <c r="C118" s="241"/>
    </row>
    <row r="119" spans="1:3" ht="12" customHeight="1" thickBot="1">
      <c r="A119" s="398" t="s">
        <v>17</v>
      </c>
      <c r="B119" s="399" t="s">
        <v>330</v>
      </c>
      <c r="C119" s="400">
        <f>+C120+C122+C124</f>
        <v>21992343</v>
      </c>
    </row>
    <row r="120" spans="1:3" ht="12" customHeight="1">
      <c r="A120" s="14" t="s">
        <v>100</v>
      </c>
      <c r="B120" s="7" t="s">
        <v>201</v>
      </c>
      <c r="C120" s="236">
        <v>508000</v>
      </c>
    </row>
    <row r="121" spans="1:3" ht="12" customHeight="1">
      <c r="A121" s="14" t="s">
        <v>101</v>
      </c>
      <c r="B121" s="11" t="s">
        <v>334</v>
      </c>
      <c r="C121" s="236"/>
    </row>
    <row r="122" spans="1:3" ht="12" customHeight="1">
      <c r="A122" s="14" t="s">
        <v>102</v>
      </c>
      <c r="B122" s="11" t="s">
        <v>175</v>
      </c>
      <c r="C122" s="235">
        <v>20984343</v>
      </c>
    </row>
    <row r="123" spans="1:3" ht="12" customHeight="1">
      <c r="A123" s="14" t="s">
        <v>103</v>
      </c>
      <c r="B123" s="11" t="s">
        <v>335</v>
      </c>
      <c r="C123" s="208"/>
    </row>
    <row r="124" spans="1:3" ht="12" customHeight="1">
      <c r="A124" s="14" t="s">
        <v>104</v>
      </c>
      <c r="B124" s="230" t="s">
        <v>523</v>
      </c>
      <c r="C124" s="208">
        <v>500000</v>
      </c>
    </row>
    <row r="125" spans="1:3" ht="12" customHeight="1">
      <c r="A125" s="14" t="s">
        <v>113</v>
      </c>
      <c r="B125" s="229" t="s">
        <v>396</v>
      </c>
      <c r="C125" s="208"/>
    </row>
    <row r="126" spans="1:3" ht="12" customHeight="1">
      <c r="A126" s="14" t="s">
        <v>115</v>
      </c>
      <c r="B126" s="332" t="s">
        <v>340</v>
      </c>
      <c r="C126" s="208"/>
    </row>
    <row r="127" spans="1:3" ht="15.75">
      <c r="A127" s="14" t="s">
        <v>176</v>
      </c>
      <c r="B127" s="123" t="s">
        <v>323</v>
      </c>
      <c r="C127" s="208"/>
    </row>
    <row r="128" spans="1:3" ht="12" customHeight="1">
      <c r="A128" s="14" t="s">
        <v>177</v>
      </c>
      <c r="B128" s="123" t="s">
        <v>339</v>
      </c>
      <c r="C128" s="208"/>
    </row>
    <row r="129" spans="1:3" ht="12" customHeight="1">
      <c r="A129" s="14" t="s">
        <v>178</v>
      </c>
      <c r="B129" s="123" t="s">
        <v>338</v>
      </c>
      <c r="C129" s="208"/>
    </row>
    <row r="130" spans="1:3" ht="12" customHeight="1">
      <c r="A130" s="14" t="s">
        <v>331</v>
      </c>
      <c r="B130" s="123" t="s">
        <v>326</v>
      </c>
      <c r="C130" s="208"/>
    </row>
    <row r="131" spans="1:3" ht="12" customHeight="1">
      <c r="A131" s="14" t="s">
        <v>332</v>
      </c>
      <c r="B131" s="123" t="s">
        <v>337</v>
      </c>
      <c r="C131" s="208">
        <v>500000</v>
      </c>
    </row>
    <row r="132" spans="1:3" ht="16.5" thickBot="1">
      <c r="A132" s="12" t="s">
        <v>333</v>
      </c>
      <c r="B132" s="123" t="s">
        <v>336</v>
      </c>
      <c r="C132" s="210"/>
    </row>
    <row r="133" spans="1:3" ht="12" customHeight="1" thickBot="1">
      <c r="A133" s="19" t="s">
        <v>18</v>
      </c>
      <c r="B133" s="112" t="s">
        <v>416</v>
      </c>
      <c r="C133" s="233">
        <f>+C98+C119</f>
        <v>76227690</v>
      </c>
    </row>
    <row r="134" spans="1:3" ht="12" customHeight="1" thickBot="1">
      <c r="A134" s="19" t="s">
        <v>19</v>
      </c>
      <c r="B134" s="112" t="s">
        <v>417</v>
      </c>
      <c r="C134" s="233">
        <f>+C135+C136+C137</f>
        <v>0</v>
      </c>
    </row>
    <row r="135" spans="1:3" ht="12" customHeight="1">
      <c r="A135" s="14" t="s">
        <v>238</v>
      </c>
      <c r="B135" s="11" t="s">
        <v>424</v>
      </c>
      <c r="C135" s="208"/>
    </row>
    <row r="136" spans="1:3" ht="12" customHeight="1">
      <c r="A136" s="14" t="s">
        <v>239</v>
      </c>
      <c r="B136" s="11" t="s">
        <v>425</v>
      </c>
      <c r="C136" s="208"/>
    </row>
    <row r="137" spans="1:3" ht="12" customHeight="1" thickBot="1">
      <c r="A137" s="12" t="s">
        <v>240</v>
      </c>
      <c r="B137" s="11" t="s">
        <v>426</v>
      </c>
      <c r="C137" s="208"/>
    </row>
    <row r="138" spans="1:3" ht="12" customHeight="1" thickBot="1">
      <c r="A138" s="19" t="s">
        <v>20</v>
      </c>
      <c r="B138" s="112" t="s">
        <v>418</v>
      </c>
      <c r="C138" s="233">
        <f>SUM(C139:C144)</f>
        <v>0</v>
      </c>
    </row>
    <row r="139" spans="1:3" ht="12" customHeight="1">
      <c r="A139" s="14" t="s">
        <v>87</v>
      </c>
      <c r="B139" s="8" t="s">
        <v>427</v>
      </c>
      <c r="C139" s="208"/>
    </row>
    <row r="140" spans="1:3" ht="12" customHeight="1">
      <c r="A140" s="14" t="s">
        <v>88</v>
      </c>
      <c r="B140" s="8" t="s">
        <v>419</v>
      </c>
      <c r="C140" s="208"/>
    </row>
    <row r="141" spans="1:3" ht="12" customHeight="1">
      <c r="A141" s="14" t="s">
        <v>89</v>
      </c>
      <c r="B141" s="8" t="s">
        <v>420</v>
      </c>
      <c r="C141" s="208"/>
    </row>
    <row r="142" spans="1:3" ht="12" customHeight="1">
      <c r="A142" s="14" t="s">
        <v>163</v>
      </c>
      <c r="B142" s="8" t="s">
        <v>421</v>
      </c>
      <c r="C142" s="208"/>
    </row>
    <row r="143" spans="1:3" ht="12" customHeight="1" thickBot="1">
      <c r="A143" s="12" t="s">
        <v>164</v>
      </c>
      <c r="B143" s="6" t="s">
        <v>422</v>
      </c>
      <c r="C143" s="210"/>
    </row>
    <row r="144" spans="1:3" ht="12" customHeight="1" thickBot="1">
      <c r="A144" s="461" t="s">
        <v>165</v>
      </c>
      <c r="B144" s="466" t="s">
        <v>423</v>
      </c>
      <c r="C144" s="467"/>
    </row>
    <row r="145" spans="1:3" ht="12" customHeight="1" thickBot="1">
      <c r="A145" s="19" t="s">
        <v>21</v>
      </c>
      <c r="B145" s="112" t="s">
        <v>431</v>
      </c>
      <c r="C145" s="239">
        <f>+C146+C147+C148+C149</f>
        <v>763310</v>
      </c>
    </row>
    <row r="146" spans="1:3" ht="12" customHeight="1">
      <c r="A146" s="14" t="s">
        <v>90</v>
      </c>
      <c r="B146" s="8" t="s">
        <v>341</v>
      </c>
      <c r="C146" s="208"/>
    </row>
    <row r="147" spans="1:3" ht="12" customHeight="1">
      <c r="A147" s="14" t="s">
        <v>91</v>
      </c>
      <c r="B147" s="8" t="s">
        <v>342</v>
      </c>
      <c r="C147" s="208">
        <v>763310</v>
      </c>
    </row>
    <row r="148" spans="1:3" ht="12" customHeight="1" thickBot="1">
      <c r="A148" s="12" t="s">
        <v>258</v>
      </c>
      <c r="B148" s="6" t="s">
        <v>432</v>
      </c>
      <c r="C148" s="210"/>
    </row>
    <row r="149" spans="1:3" ht="12" customHeight="1" thickBot="1">
      <c r="A149" s="461" t="s">
        <v>259</v>
      </c>
      <c r="B149" s="466" t="s">
        <v>360</v>
      </c>
      <c r="C149" s="467"/>
    </row>
    <row r="150" spans="1:3" ht="12" customHeight="1" thickBot="1">
      <c r="A150" s="19" t="s">
        <v>22</v>
      </c>
      <c r="B150" s="112" t="s">
        <v>433</v>
      </c>
      <c r="C150" s="242">
        <f>SUM(C151:C155)</f>
        <v>0</v>
      </c>
    </row>
    <row r="151" spans="1:3" ht="12" customHeight="1">
      <c r="A151" s="14" t="s">
        <v>92</v>
      </c>
      <c r="B151" s="8" t="s">
        <v>428</v>
      </c>
      <c r="C151" s="208"/>
    </row>
    <row r="152" spans="1:3" ht="12" customHeight="1">
      <c r="A152" s="14" t="s">
        <v>93</v>
      </c>
      <c r="B152" s="8" t="s">
        <v>435</v>
      </c>
      <c r="C152" s="208"/>
    </row>
    <row r="153" spans="1:3" ht="12" customHeight="1">
      <c r="A153" s="14" t="s">
        <v>270</v>
      </c>
      <c r="B153" s="8" t="s">
        <v>430</v>
      </c>
      <c r="C153" s="208"/>
    </row>
    <row r="154" spans="1:3" ht="12" customHeight="1">
      <c r="A154" s="14" t="s">
        <v>271</v>
      </c>
      <c r="B154" s="8" t="s">
        <v>479</v>
      </c>
      <c r="C154" s="208"/>
    </row>
    <row r="155" spans="1:3" ht="12" customHeight="1" thickBot="1">
      <c r="A155" s="14" t="s">
        <v>434</v>
      </c>
      <c r="B155" s="8" t="s">
        <v>436</v>
      </c>
      <c r="C155" s="208"/>
    </row>
    <row r="156" spans="1:3" ht="12" customHeight="1" thickBot="1">
      <c r="A156" s="19" t="s">
        <v>23</v>
      </c>
      <c r="B156" s="112" t="s">
        <v>437</v>
      </c>
      <c r="C156" s="402"/>
    </row>
    <row r="157" spans="1:3" ht="12" customHeight="1" thickBot="1">
      <c r="A157" s="19" t="s">
        <v>24</v>
      </c>
      <c r="B157" s="112" t="s">
        <v>438</v>
      </c>
      <c r="C157" s="402"/>
    </row>
    <row r="158" spans="1:9" ht="15" customHeight="1" thickBot="1">
      <c r="A158" s="19" t="s">
        <v>25</v>
      </c>
      <c r="B158" s="112" t="s">
        <v>440</v>
      </c>
      <c r="C158" s="468">
        <f>+C134+C138+C145+C150+C156+C157</f>
        <v>763310</v>
      </c>
      <c r="F158" s="347"/>
      <c r="G158" s="348"/>
      <c r="H158" s="348"/>
      <c r="I158" s="348"/>
    </row>
    <row r="159" spans="1:3" s="335" customFormat="1" ht="17.25" customHeight="1" thickBot="1">
      <c r="A159" s="231" t="s">
        <v>26</v>
      </c>
      <c r="B159" s="469" t="s">
        <v>439</v>
      </c>
      <c r="C159" s="468">
        <f>+C133+C158</f>
        <v>76991000</v>
      </c>
    </row>
    <row r="160" spans="1:3" ht="15.75" customHeight="1">
      <c r="A160" s="511"/>
      <c r="B160" s="511"/>
      <c r="C160" s="512">
        <f>C92-C159</f>
        <v>0</v>
      </c>
    </row>
    <row r="161" spans="1:3" ht="15.75">
      <c r="A161" s="577" t="s">
        <v>343</v>
      </c>
      <c r="B161" s="577"/>
      <c r="C161" s="577"/>
    </row>
    <row r="162" spans="1:3" ht="15" customHeight="1" thickBot="1">
      <c r="A162" s="578" t="s">
        <v>143</v>
      </c>
      <c r="B162" s="578"/>
      <c r="C162" s="473" t="str">
        <f>C95</f>
        <v>Forintban!</v>
      </c>
    </row>
    <row r="163" spans="1:4" ht="13.5" customHeight="1" thickBot="1">
      <c r="A163" s="19">
        <v>1</v>
      </c>
      <c r="B163" s="26" t="s">
        <v>441</v>
      </c>
      <c r="C163" s="233">
        <f>+C67-C133</f>
        <v>-4082768</v>
      </c>
      <c r="D163" s="349"/>
    </row>
    <row r="164" spans="1:3" ht="27.75" customHeight="1" thickBot="1">
      <c r="A164" s="19" t="s">
        <v>17</v>
      </c>
      <c r="B164" s="26" t="s">
        <v>447</v>
      </c>
      <c r="C164" s="233">
        <f>+C91-C158</f>
        <v>4082768</v>
      </c>
    </row>
  </sheetData>
  <sheetProtection/>
  <mergeCells count="7">
    <mergeCell ref="A161:C161"/>
    <mergeCell ref="A162:B162"/>
    <mergeCell ref="A94:C94"/>
    <mergeCell ref="B1:C1"/>
    <mergeCell ref="A6:C6"/>
    <mergeCell ref="A7:B7"/>
    <mergeCell ref="A95:B95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5" r:id="rId1"/>
  <rowBreaks count="2" manualBreakCount="2">
    <brk id="67" max="2" man="1"/>
    <brk id="92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A4" sqref="A4:F4"/>
    </sheetView>
  </sheetViews>
  <sheetFormatPr defaultColWidth="9.00390625" defaultRowHeight="12.75"/>
  <cols>
    <col min="1" max="1" width="5.625" style="126" customWidth="1"/>
    <col min="2" max="2" width="35.625" style="126" customWidth="1"/>
    <col min="3" max="6" width="14.00390625" style="126" customWidth="1"/>
    <col min="7" max="16384" width="9.375" style="126" customWidth="1"/>
  </cols>
  <sheetData>
    <row r="1" spans="1:6" ht="15">
      <c r="A1" s="529"/>
      <c r="B1" s="529"/>
      <c r="C1" s="529"/>
      <c r="D1" s="529"/>
      <c r="E1" s="529"/>
      <c r="F1" s="529"/>
    </row>
    <row r="2" spans="1:6" ht="15">
      <c r="A2" s="529"/>
      <c r="B2" s="580" t="s">
        <v>568</v>
      </c>
      <c r="C2" s="580"/>
      <c r="D2" s="580"/>
      <c r="E2" s="580"/>
      <c r="F2" s="580"/>
    </row>
    <row r="3" spans="1:6" ht="15">
      <c r="A3" s="529"/>
      <c r="B3" s="529"/>
      <c r="C3" s="529"/>
      <c r="D3" s="529"/>
      <c r="E3" s="529"/>
      <c r="F3" s="529"/>
    </row>
    <row r="4" spans="1:6" ht="33" customHeight="1">
      <c r="A4" s="622" t="s">
        <v>569</v>
      </c>
      <c r="B4" s="622"/>
      <c r="C4" s="622"/>
      <c r="D4" s="622"/>
      <c r="E4" s="622"/>
      <c r="F4" s="622"/>
    </row>
    <row r="5" spans="1:7" ht="15.75" customHeight="1" thickBot="1">
      <c r="A5" s="530"/>
      <c r="B5" s="530"/>
      <c r="C5" s="623"/>
      <c r="D5" s="623"/>
      <c r="E5" s="630" t="str">
        <f>'KV_2.2.sz.mell.'!E2</f>
        <v>Forintban!</v>
      </c>
      <c r="F5" s="630"/>
      <c r="G5" s="132"/>
    </row>
    <row r="6" spans="1:6" ht="63" customHeight="1">
      <c r="A6" s="626" t="s">
        <v>14</v>
      </c>
      <c r="B6" s="628" t="s">
        <v>185</v>
      </c>
      <c r="C6" s="628" t="s">
        <v>222</v>
      </c>
      <c r="D6" s="628"/>
      <c r="E6" s="628"/>
      <c r="F6" s="624" t="s">
        <v>463</v>
      </c>
    </row>
    <row r="7" spans="1:6" ht="15.75" thickBot="1">
      <c r="A7" s="627"/>
      <c r="B7" s="629"/>
      <c r="C7" s="396" t="s">
        <v>542</v>
      </c>
      <c r="D7" s="396" t="s">
        <v>543</v>
      </c>
      <c r="E7" s="396" t="s">
        <v>544</v>
      </c>
      <c r="F7" s="625"/>
    </row>
    <row r="8" spans="1:6" ht="15.75" thickBot="1">
      <c r="A8" s="129"/>
      <c r="B8" s="130" t="s">
        <v>454</v>
      </c>
      <c r="C8" s="130" t="s">
        <v>455</v>
      </c>
      <c r="D8" s="130" t="s">
        <v>456</v>
      </c>
      <c r="E8" s="130" t="s">
        <v>458</v>
      </c>
      <c r="F8" s="131" t="s">
        <v>457</v>
      </c>
    </row>
    <row r="9" spans="1:6" ht="15">
      <c r="A9" s="128" t="s">
        <v>16</v>
      </c>
      <c r="B9" s="137"/>
      <c r="C9" s="423"/>
      <c r="D9" s="423"/>
      <c r="E9" s="423"/>
      <c r="F9" s="424">
        <f>SUM(C9:E9)</f>
        <v>0</v>
      </c>
    </row>
    <row r="10" spans="1:6" ht="15">
      <c r="A10" s="127" t="s">
        <v>17</v>
      </c>
      <c r="B10" s="138"/>
      <c r="C10" s="425"/>
      <c r="D10" s="425"/>
      <c r="E10" s="425"/>
      <c r="F10" s="426">
        <f>SUM(C10:E10)</f>
        <v>0</v>
      </c>
    </row>
    <row r="11" spans="1:6" ht="15">
      <c r="A11" s="127" t="s">
        <v>18</v>
      </c>
      <c r="B11" s="138"/>
      <c r="C11" s="425"/>
      <c r="D11" s="425"/>
      <c r="E11" s="425"/>
      <c r="F11" s="426">
        <f>SUM(C11:E11)</f>
        <v>0</v>
      </c>
    </row>
    <row r="12" spans="1:6" ht="15">
      <c r="A12" s="127" t="s">
        <v>19</v>
      </c>
      <c r="B12" s="138"/>
      <c r="C12" s="425"/>
      <c r="D12" s="425"/>
      <c r="E12" s="425"/>
      <c r="F12" s="426">
        <f>SUM(C12:E12)</f>
        <v>0</v>
      </c>
    </row>
    <row r="13" spans="1:6" ht="15.75" thickBot="1">
      <c r="A13" s="133" t="s">
        <v>20</v>
      </c>
      <c r="B13" s="139"/>
      <c r="C13" s="427"/>
      <c r="D13" s="427"/>
      <c r="E13" s="427"/>
      <c r="F13" s="426">
        <f>SUM(C13:E13)</f>
        <v>0</v>
      </c>
    </row>
    <row r="14" spans="1:6" s="384" customFormat="1" ht="15" thickBot="1">
      <c r="A14" s="383" t="s">
        <v>21</v>
      </c>
      <c r="B14" s="134" t="s">
        <v>186</v>
      </c>
      <c r="C14" s="428">
        <f>SUM(C9:C13)</f>
        <v>0</v>
      </c>
      <c r="D14" s="428">
        <f>SUM(D9:D13)</f>
        <v>0</v>
      </c>
      <c r="E14" s="428">
        <f>SUM(E9:E13)</f>
        <v>0</v>
      </c>
      <c r="F14" s="429">
        <f>SUM(F9:F13)</f>
        <v>0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26" customWidth="1"/>
    <col min="2" max="2" width="68.625" style="126" customWidth="1"/>
    <col min="3" max="3" width="19.50390625" style="126" customWidth="1"/>
    <col min="4" max="16384" width="9.375" style="126" customWidth="1"/>
  </cols>
  <sheetData>
    <row r="1" spans="1:3" ht="15">
      <c r="A1" s="529"/>
      <c r="B1" s="529"/>
      <c r="C1" s="529"/>
    </row>
    <row r="2" spans="1:3" ht="15">
      <c r="A2" s="529"/>
      <c r="B2" s="580" t="s">
        <v>570</v>
      </c>
      <c r="C2" s="580"/>
    </row>
    <row r="3" spans="1:3" ht="15">
      <c r="A3" s="529"/>
      <c r="B3" s="529"/>
      <c r="C3" s="529"/>
    </row>
    <row r="4" spans="1:3" ht="33" customHeight="1">
      <c r="A4" s="631" t="s">
        <v>571</v>
      </c>
      <c r="B4" s="631"/>
      <c r="C4" s="631"/>
    </row>
    <row r="5" spans="1:4" ht="15.75" customHeight="1" thickBot="1">
      <c r="A5" s="530"/>
      <c r="B5" s="530"/>
      <c r="C5" s="531" t="str">
        <f>'KV_2.2.sz.mell.'!E2</f>
        <v>Forintban!</v>
      </c>
      <c r="D5" s="132"/>
    </row>
    <row r="6" spans="1:3" ht="26.25" customHeight="1" thickBot="1">
      <c r="A6" s="532" t="s">
        <v>14</v>
      </c>
      <c r="B6" s="533" t="s">
        <v>184</v>
      </c>
      <c r="C6" s="534" t="str">
        <f>+'KV_1.sz.mell.'!C8</f>
        <v>2020. évi előirányzat</v>
      </c>
    </row>
    <row r="7" spans="1:3" ht="15.75" thickBot="1">
      <c r="A7" s="140"/>
      <c r="B7" s="418" t="s">
        <v>454</v>
      </c>
      <c r="C7" s="419" t="s">
        <v>455</v>
      </c>
    </row>
    <row r="8" spans="1:3" ht="15">
      <c r="A8" s="141" t="s">
        <v>16</v>
      </c>
      <c r="B8" s="290" t="s">
        <v>464</v>
      </c>
      <c r="C8" s="287">
        <v>12890000</v>
      </c>
    </row>
    <row r="9" spans="1:3" ht="24.75">
      <c r="A9" s="142" t="s">
        <v>17</v>
      </c>
      <c r="B9" s="310" t="s">
        <v>219</v>
      </c>
      <c r="C9" s="288">
        <v>901479</v>
      </c>
    </row>
    <row r="10" spans="1:3" ht="15">
      <c r="A10" s="142" t="s">
        <v>18</v>
      </c>
      <c r="B10" s="311" t="s">
        <v>465</v>
      </c>
      <c r="C10" s="288"/>
    </row>
    <row r="11" spans="1:3" ht="24.75">
      <c r="A11" s="142" t="s">
        <v>19</v>
      </c>
      <c r="B11" s="311" t="s">
        <v>221</v>
      </c>
      <c r="C11" s="288"/>
    </row>
    <row r="12" spans="1:3" ht="15">
      <c r="A12" s="143" t="s">
        <v>20</v>
      </c>
      <c r="B12" s="311" t="s">
        <v>220</v>
      </c>
      <c r="C12" s="289"/>
    </row>
    <row r="13" spans="1:3" ht="15.75" thickBot="1">
      <c r="A13" s="142" t="s">
        <v>21</v>
      </c>
      <c r="B13" s="312" t="s">
        <v>466</v>
      </c>
      <c r="C13" s="288"/>
    </row>
    <row r="14" spans="1:3" ht="15.75" thickBot="1">
      <c r="A14" s="632" t="s">
        <v>187</v>
      </c>
      <c r="B14" s="633"/>
      <c r="C14" s="144">
        <f>SUM(C8:C13)</f>
        <v>13791479</v>
      </c>
    </row>
    <row r="15" spans="1:3" ht="23.25" customHeight="1">
      <c r="A15" s="634" t="s">
        <v>198</v>
      </c>
      <c r="B15" s="634"/>
      <c r="C15" s="634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00390625" defaultRowHeight="12.75"/>
  <cols>
    <col min="1" max="1" width="5.625" style="126" customWidth="1"/>
    <col min="2" max="2" width="66.875" style="126" customWidth="1"/>
    <col min="3" max="3" width="27.00390625" style="126" customWidth="1"/>
    <col min="4" max="16384" width="9.375" style="126" customWidth="1"/>
  </cols>
  <sheetData>
    <row r="1" spans="1:3" ht="15">
      <c r="A1" s="529"/>
      <c r="B1" s="529"/>
      <c r="C1" s="529"/>
    </row>
    <row r="2" spans="1:3" ht="15">
      <c r="A2" s="529"/>
      <c r="B2" s="580" t="s">
        <v>572</v>
      </c>
      <c r="C2" s="580"/>
    </row>
    <row r="3" spans="1:3" ht="15">
      <c r="A3" s="529"/>
      <c r="B3" s="529"/>
      <c r="C3" s="529"/>
    </row>
    <row r="4" spans="1:3" ht="33" customHeight="1">
      <c r="A4" s="631" t="s">
        <v>573</v>
      </c>
      <c r="B4" s="631"/>
      <c r="C4" s="631"/>
    </row>
    <row r="5" spans="1:4" ht="15.75" customHeight="1" thickBot="1">
      <c r="A5" s="530"/>
      <c r="B5" s="530"/>
      <c r="C5" s="531" t="str">
        <f>'KV.8. sz.mell.'!C5</f>
        <v>Forintban!</v>
      </c>
      <c r="D5" s="132"/>
    </row>
    <row r="6" spans="1:3" ht="26.25" customHeight="1" thickBot="1">
      <c r="A6" s="532" t="s">
        <v>14</v>
      </c>
      <c r="B6" s="533" t="s">
        <v>188</v>
      </c>
      <c r="C6" s="534" t="s">
        <v>197</v>
      </c>
    </row>
    <row r="7" spans="1:3" ht="15.75" thickBot="1">
      <c r="A7" s="140"/>
      <c r="B7" s="418" t="s">
        <v>454</v>
      </c>
      <c r="C7" s="419" t="s">
        <v>455</v>
      </c>
    </row>
    <row r="8" spans="1:3" ht="15">
      <c r="A8" s="141" t="s">
        <v>16</v>
      </c>
      <c r="B8" s="148"/>
      <c r="C8" s="145"/>
    </row>
    <row r="9" spans="1:3" ht="15">
      <c r="A9" s="142" t="s">
        <v>17</v>
      </c>
      <c r="B9" s="149"/>
      <c r="C9" s="146"/>
    </row>
    <row r="10" spans="1:3" ht="15.75" thickBot="1">
      <c r="A10" s="143" t="s">
        <v>18</v>
      </c>
      <c r="B10" s="150"/>
      <c r="C10" s="147"/>
    </row>
    <row r="11" spans="1:3" s="384" customFormat="1" ht="17.25" customHeight="1" thickBot="1">
      <c r="A11" s="385" t="s">
        <v>19</v>
      </c>
      <c r="B11" s="115" t="s">
        <v>189</v>
      </c>
      <c r="C11" s="144">
        <f>SUM(C8:C10)</f>
        <v>0</v>
      </c>
    </row>
    <row r="15" ht="15.75">
      <c r="B15" s="11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40" zoomScaleNormal="140" zoomScaleSheetLayoutView="85" workbookViewId="0" topLeftCell="A142">
      <selection activeCell="C158" sqref="C158"/>
    </sheetView>
  </sheetViews>
  <sheetFormatPr defaultColWidth="9.00390625" defaultRowHeight="12.75"/>
  <cols>
    <col min="1" max="1" width="19.50390625" style="315" customWidth="1"/>
    <col min="2" max="2" width="72.00390625" style="316" customWidth="1"/>
    <col min="3" max="3" width="25.00390625" style="317" customWidth="1"/>
    <col min="4" max="16384" width="9.375" style="2" customWidth="1"/>
  </cols>
  <sheetData>
    <row r="1" spans="1:3" s="1" customFormat="1" ht="16.5" customHeight="1" thickBot="1">
      <c r="A1" s="479"/>
      <c r="B1" s="480"/>
      <c r="C1" s="478" t="s">
        <v>574</v>
      </c>
    </row>
    <row r="2" spans="1:3" s="82" customFormat="1" ht="21" customHeight="1">
      <c r="A2" s="481" t="s">
        <v>57</v>
      </c>
      <c r="B2" s="505" t="s">
        <v>549</v>
      </c>
      <c r="C2" s="482" t="s">
        <v>50</v>
      </c>
    </row>
    <row r="3" spans="1:3" s="82" customFormat="1" ht="16.5" thickBot="1">
      <c r="A3" s="483" t="s">
        <v>190</v>
      </c>
      <c r="B3" s="484" t="s">
        <v>368</v>
      </c>
      <c r="C3" s="485" t="s">
        <v>50</v>
      </c>
    </row>
    <row r="4" spans="1:3" s="83" customFormat="1" ht="15.75" customHeight="1" thickBot="1">
      <c r="A4" s="486"/>
      <c r="B4" s="486"/>
      <c r="C4" s="487" t="str">
        <f>'KV_5.sz.mell.'!F5</f>
        <v>Forintban!</v>
      </c>
    </row>
    <row r="5" spans="1:3" ht="13.5" thickBot="1">
      <c r="A5" s="488" t="s">
        <v>192</v>
      </c>
      <c r="B5" s="489" t="s">
        <v>512</v>
      </c>
      <c r="C5" s="490" t="s">
        <v>51</v>
      </c>
    </row>
    <row r="6" spans="1:3" s="58" customFormat="1" ht="12.75" customHeight="1" thickBot="1">
      <c r="A6" s="491"/>
      <c r="B6" s="492" t="s">
        <v>454</v>
      </c>
      <c r="C6" s="493" t="s">
        <v>455</v>
      </c>
    </row>
    <row r="7" spans="1:3" s="58" customFormat="1" ht="15.75" customHeight="1" thickBot="1">
      <c r="A7" s="494"/>
      <c r="B7" s="495" t="s">
        <v>52</v>
      </c>
      <c r="C7" s="496"/>
    </row>
    <row r="8" spans="1:3" s="58" customFormat="1" ht="12" customHeight="1" thickBot="1">
      <c r="A8" s="28" t="s">
        <v>16</v>
      </c>
      <c r="B8" s="20" t="s">
        <v>223</v>
      </c>
      <c r="C8" s="233">
        <f>+C9+C10+C11+C12+C13+C14</f>
        <v>19082759</v>
      </c>
    </row>
    <row r="9" spans="1:3" s="84" customFormat="1" ht="12" customHeight="1">
      <c r="A9" s="355" t="s">
        <v>94</v>
      </c>
      <c r="B9" s="336" t="s">
        <v>224</v>
      </c>
      <c r="C9" s="236">
        <f>SUM('KV_1.sz.mell.'!C11)</f>
        <v>10821759</v>
      </c>
    </row>
    <row r="10" spans="1:3" s="85" customFormat="1" ht="12" customHeight="1">
      <c r="A10" s="356" t="s">
        <v>95</v>
      </c>
      <c r="B10" s="337" t="s">
        <v>225</v>
      </c>
      <c r="C10" s="235"/>
    </row>
    <row r="11" spans="1:3" s="85" customFormat="1" ht="12" customHeight="1">
      <c r="A11" s="356" t="s">
        <v>96</v>
      </c>
      <c r="B11" s="337" t="s">
        <v>500</v>
      </c>
      <c r="C11" s="235">
        <f>SUM('KV_1.sz.mell.'!C13)</f>
        <v>6461000</v>
      </c>
    </row>
    <row r="12" spans="1:3" s="85" customFormat="1" ht="12" customHeight="1">
      <c r="A12" s="356" t="s">
        <v>97</v>
      </c>
      <c r="B12" s="337" t="s">
        <v>226</v>
      </c>
      <c r="C12" s="235">
        <f>SUM('KV_1.sz.mell.'!C14)</f>
        <v>1800000</v>
      </c>
    </row>
    <row r="13" spans="1:3" s="85" customFormat="1" ht="12" customHeight="1">
      <c r="A13" s="356" t="s">
        <v>138</v>
      </c>
      <c r="B13" s="337" t="s">
        <v>467</v>
      </c>
      <c r="C13" s="235"/>
    </row>
    <row r="14" spans="1:3" s="84" customFormat="1" ht="12" customHeight="1" thickBot="1">
      <c r="A14" s="357" t="s">
        <v>98</v>
      </c>
      <c r="B14" s="448" t="s">
        <v>524</v>
      </c>
      <c r="C14" s="235"/>
    </row>
    <row r="15" spans="1:3" s="84" customFormat="1" ht="12" customHeight="1" thickBot="1">
      <c r="A15" s="28" t="s">
        <v>17</v>
      </c>
      <c r="B15" s="228" t="s">
        <v>227</v>
      </c>
      <c r="C15" s="233">
        <f>+C16+C17+C18+C19+C20</f>
        <v>19598292</v>
      </c>
    </row>
    <row r="16" spans="1:3" s="84" customFormat="1" ht="12" customHeight="1">
      <c r="A16" s="355" t="s">
        <v>100</v>
      </c>
      <c r="B16" s="336" t="s">
        <v>228</v>
      </c>
      <c r="C16" s="236"/>
    </row>
    <row r="17" spans="1:3" s="84" customFormat="1" ht="12" customHeight="1">
      <c r="A17" s="356" t="s">
        <v>101</v>
      </c>
      <c r="B17" s="337" t="s">
        <v>229</v>
      </c>
      <c r="C17" s="235"/>
    </row>
    <row r="18" spans="1:3" s="84" customFormat="1" ht="12" customHeight="1">
      <c r="A18" s="356" t="s">
        <v>102</v>
      </c>
      <c r="B18" s="337" t="s">
        <v>390</v>
      </c>
      <c r="C18" s="235"/>
    </row>
    <row r="19" spans="1:3" s="84" customFormat="1" ht="12" customHeight="1">
      <c r="A19" s="356" t="s">
        <v>103</v>
      </c>
      <c r="B19" s="337" t="s">
        <v>391</v>
      </c>
      <c r="C19" s="235"/>
    </row>
    <row r="20" spans="1:3" s="84" customFormat="1" ht="12" customHeight="1">
      <c r="A20" s="356" t="s">
        <v>104</v>
      </c>
      <c r="B20" s="337" t="s">
        <v>230</v>
      </c>
      <c r="C20" s="235">
        <f>SUM('KV_1.sz.mell.'!C22)</f>
        <v>19598292</v>
      </c>
    </row>
    <row r="21" spans="1:3" s="85" customFormat="1" ht="12" customHeight="1" thickBot="1">
      <c r="A21" s="357" t="s">
        <v>113</v>
      </c>
      <c r="B21" s="448" t="s">
        <v>525</v>
      </c>
      <c r="C21" s="237"/>
    </row>
    <row r="22" spans="1:3" s="85" customFormat="1" ht="12" customHeight="1" thickBot="1">
      <c r="A22" s="28" t="s">
        <v>18</v>
      </c>
      <c r="B22" s="20" t="s">
        <v>232</v>
      </c>
      <c r="C22" s="233">
        <f>+C23+C24+C25+C26+C27</f>
        <v>19572392</v>
      </c>
    </row>
    <row r="23" spans="1:3" s="85" customFormat="1" ht="12" customHeight="1">
      <c r="A23" s="355" t="s">
        <v>83</v>
      </c>
      <c r="B23" s="336" t="s">
        <v>233</v>
      </c>
      <c r="C23" s="236">
        <f>SUM('KV_1.sz.mell.'!C25)</f>
        <v>0</v>
      </c>
    </row>
    <row r="24" spans="1:3" s="84" customFormat="1" ht="12" customHeight="1">
      <c r="A24" s="356" t="s">
        <v>84</v>
      </c>
      <c r="B24" s="337" t="s">
        <v>234</v>
      </c>
      <c r="C24" s="235"/>
    </row>
    <row r="25" spans="1:3" s="85" customFormat="1" ht="12" customHeight="1">
      <c r="A25" s="356" t="s">
        <v>85</v>
      </c>
      <c r="B25" s="337" t="s">
        <v>392</v>
      </c>
      <c r="C25" s="235"/>
    </row>
    <row r="26" spans="1:3" s="85" customFormat="1" ht="12" customHeight="1">
      <c r="A26" s="356" t="s">
        <v>86</v>
      </c>
      <c r="B26" s="337" t="s">
        <v>393</v>
      </c>
      <c r="C26" s="235"/>
    </row>
    <row r="27" spans="1:3" s="85" customFormat="1" ht="12" customHeight="1">
      <c r="A27" s="356" t="s">
        <v>159</v>
      </c>
      <c r="B27" s="337" t="s">
        <v>235</v>
      </c>
      <c r="C27" s="235">
        <v>19572392</v>
      </c>
    </row>
    <row r="28" spans="1:3" s="85" customFormat="1" ht="12" customHeight="1" thickBot="1">
      <c r="A28" s="357" t="s">
        <v>160</v>
      </c>
      <c r="B28" s="448" t="s">
        <v>517</v>
      </c>
      <c r="C28" s="449"/>
    </row>
    <row r="29" spans="1:3" s="85" customFormat="1" ht="12" customHeight="1" thickBot="1">
      <c r="A29" s="28" t="s">
        <v>161</v>
      </c>
      <c r="B29" s="20" t="s">
        <v>509</v>
      </c>
      <c r="C29" s="239">
        <f>SUM(C30:C36)</f>
        <v>12890000</v>
      </c>
    </row>
    <row r="30" spans="1:3" s="85" customFormat="1" ht="12" customHeight="1">
      <c r="A30" s="355" t="s">
        <v>238</v>
      </c>
      <c r="B30" s="336" t="s">
        <v>536</v>
      </c>
      <c r="C30" s="331">
        <v>1000000</v>
      </c>
    </row>
    <row r="31" spans="1:3" s="85" customFormat="1" ht="12" customHeight="1">
      <c r="A31" s="356" t="s">
        <v>239</v>
      </c>
      <c r="B31" s="337" t="s">
        <v>505</v>
      </c>
      <c r="C31" s="235"/>
    </row>
    <row r="32" spans="1:3" s="85" customFormat="1" ht="12" customHeight="1">
      <c r="A32" s="356" t="s">
        <v>240</v>
      </c>
      <c r="B32" s="337" t="s">
        <v>506</v>
      </c>
      <c r="C32" s="235">
        <f>SUM('KV_1.sz.mell.'!C34)</f>
        <v>11000000</v>
      </c>
    </row>
    <row r="33" spans="1:3" s="85" customFormat="1" ht="12" customHeight="1">
      <c r="A33" s="356" t="s">
        <v>241</v>
      </c>
      <c r="B33" s="337" t="s">
        <v>507</v>
      </c>
      <c r="C33" s="235">
        <f>SUM('KV_1.sz.mell.'!C35)</f>
        <v>0</v>
      </c>
    </row>
    <row r="34" spans="1:3" s="85" customFormat="1" ht="12" customHeight="1">
      <c r="A34" s="356" t="s">
        <v>502</v>
      </c>
      <c r="B34" s="337" t="s">
        <v>242</v>
      </c>
      <c r="C34" s="235">
        <f>SUM('KV_1.sz.mell.'!C36)</f>
        <v>800000</v>
      </c>
    </row>
    <row r="35" spans="1:3" s="85" customFormat="1" ht="12" customHeight="1">
      <c r="A35" s="356" t="s">
        <v>503</v>
      </c>
      <c r="B35" s="337" t="s">
        <v>243</v>
      </c>
      <c r="C35" s="235">
        <f>SUM('KV_1.sz.mell.'!C37)</f>
        <v>0</v>
      </c>
    </row>
    <row r="36" spans="1:3" s="85" customFormat="1" ht="12" customHeight="1" thickBot="1">
      <c r="A36" s="357" t="s">
        <v>504</v>
      </c>
      <c r="B36" s="417" t="s">
        <v>244</v>
      </c>
      <c r="C36" s="235">
        <f>SUM('KV_1.sz.mell.'!C38)</f>
        <v>90000</v>
      </c>
    </row>
    <row r="37" spans="1:3" s="85" customFormat="1" ht="12" customHeight="1" thickBot="1">
      <c r="A37" s="28" t="s">
        <v>20</v>
      </c>
      <c r="B37" s="20" t="s">
        <v>402</v>
      </c>
      <c r="C37" s="233">
        <f>SUM(C38:C48)</f>
        <v>901479</v>
      </c>
    </row>
    <row r="38" spans="1:3" s="85" customFormat="1" ht="12" customHeight="1">
      <c r="A38" s="355" t="s">
        <v>87</v>
      </c>
      <c r="B38" s="336" t="s">
        <v>247</v>
      </c>
      <c r="C38" s="236"/>
    </row>
    <row r="39" spans="1:3" s="85" customFormat="1" ht="12" customHeight="1">
      <c r="A39" s="356" t="s">
        <v>88</v>
      </c>
      <c r="B39" s="337" t="s">
        <v>248</v>
      </c>
      <c r="C39" s="235">
        <f>SUM('KV_1.sz.mell.'!C41)</f>
        <v>450000</v>
      </c>
    </row>
    <row r="40" spans="1:3" s="85" customFormat="1" ht="12" customHeight="1">
      <c r="A40" s="356" t="s">
        <v>89</v>
      </c>
      <c r="B40" s="337" t="s">
        <v>249</v>
      </c>
      <c r="C40" s="235">
        <v>150000</v>
      </c>
    </row>
    <row r="41" spans="1:3" s="85" customFormat="1" ht="12" customHeight="1">
      <c r="A41" s="356" t="s">
        <v>163</v>
      </c>
      <c r="B41" s="337" t="s">
        <v>250</v>
      </c>
      <c r="C41" s="235">
        <v>100000</v>
      </c>
    </row>
    <row r="42" spans="1:3" s="85" customFormat="1" ht="12" customHeight="1">
      <c r="A42" s="356" t="s">
        <v>164</v>
      </c>
      <c r="B42" s="337" t="s">
        <v>251</v>
      </c>
      <c r="C42" s="235"/>
    </row>
    <row r="43" spans="1:3" s="85" customFormat="1" ht="12" customHeight="1">
      <c r="A43" s="356" t="s">
        <v>165</v>
      </c>
      <c r="B43" s="337" t="s">
        <v>252</v>
      </c>
      <c r="C43" s="235"/>
    </row>
    <row r="44" spans="1:3" s="85" customFormat="1" ht="12" customHeight="1">
      <c r="A44" s="356" t="s">
        <v>166</v>
      </c>
      <c r="B44" s="337" t="s">
        <v>253</v>
      </c>
      <c r="C44" s="235"/>
    </row>
    <row r="45" spans="1:3" s="85" customFormat="1" ht="12" customHeight="1">
      <c r="A45" s="356" t="s">
        <v>167</v>
      </c>
      <c r="B45" s="337" t="s">
        <v>508</v>
      </c>
      <c r="C45" s="235">
        <v>1479</v>
      </c>
    </row>
    <row r="46" spans="1:3" s="85" customFormat="1" ht="12" customHeight="1">
      <c r="A46" s="356" t="s">
        <v>245</v>
      </c>
      <c r="B46" s="337" t="s">
        <v>255</v>
      </c>
      <c r="C46" s="238"/>
    </row>
    <row r="47" spans="1:3" s="85" customFormat="1" ht="12" customHeight="1">
      <c r="A47" s="357" t="s">
        <v>246</v>
      </c>
      <c r="B47" s="338" t="s">
        <v>404</v>
      </c>
      <c r="C47" s="325"/>
    </row>
    <row r="48" spans="1:3" s="85" customFormat="1" ht="12" customHeight="1" thickBot="1">
      <c r="A48" s="357" t="s">
        <v>403</v>
      </c>
      <c r="B48" s="448" t="s">
        <v>526</v>
      </c>
      <c r="C48" s="451">
        <v>200000</v>
      </c>
    </row>
    <row r="49" spans="1:3" s="85" customFormat="1" ht="12" customHeight="1" thickBot="1">
      <c r="A49" s="28" t="s">
        <v>21</v>
      </c>
      <c r="B49" s="20" t="s">
        <v>257</v>
      </c>
      <c r="C49" s="233">
        <f>SUM(C50:C54)</f>
        <v>0</v>
      </c>
    </row>
    <row r="50" spans="1:3" s="85" customFormat="1" ht="12" customHeight="1">
      <c r="A50" s="355" t="s">
        <v>90</v>
      </c>
      <c r="B50" s="336" t="s">
        <v>261</v>
      </c>
      <c r="C50" s="378"/>
    </row>
    <row r="51" spans="1:3" s="85" customFormat="1" ht="12" customHeight="1">
      <c r="A51" s="356" t="s">
        <v>91</v>
      </c>
      <c r="B51" s="337" t="s">
        <v>262</v>
      </c>
      <c r="C51" s="238"/>
    </row>
    <row r="52" spans="1:3" s="85" customFormat="1" ht="12" customHeight="1">
      <c r="A52" s="356" t="s">
        <v>258</v>
      </c>
      <c r="B52" s="337" t="s">
        <v>263</v>
      </c>
      <c r="C52" s="238"/>
    </row>
    <row r="53" spans="1:3" s="85" customFormat="1" ht="12" customHeight="1">
      <c r="A53" s="356" t="s">
        <v>259</v>
      </c>
      <c r="B53" s="337" t="s">
        <v>264</v>
      </c>
      <c r="C53" s="238"/>
    </row>
    <row r="54" spans="1:3" s="85" customFormat="1" ht="12" customHeight="1" thickBot="1">
      <c r="A54" s="357" t="s">
        <v>260</v>
      </c>
      <c r="B54" s="338" t="s">
        <v>265</v>
      </c>
      <c r="C54" s="325"/>
    </row>
    <row r="55" spans="1:3" s="85" customFormat="1" ht="12" customHeight="1" thickBot="1">
      <c r="A55" s="28" t="s">
        <v>168</v>
      </c>
      <c r="B55" s="20" t="s">
        <v>266</v>
      </c>
      <c r="C55" s="233">
        <f>SUM(C56:C58)</f>
        <v>100000</v>
      </c>
    </row>
    <row r="56" spans="1:3" s="85" customFormat="1" ht="12" customHeight="1">
      <c r="A56" s="355" t="s">
        <v>92</v>
      </c>
      <c r="B56" s="336" t="s">
        <v>267</v>
      </c>
      <c r="C56" s="236"/>
    </row>
    <row r="57" spans="1:3" s="85" customFormat="1" ht="12" customHeight="1">
      <c r="A57" s="356" t="s">
        <v>93</v>
      </c>
      <c r="B57" s="337" t="s">
        <v>394</v>
      </c>
      <c r="C57" s="235"/>
    </row>
    <row r="58" spans="1:3" s="85" customFormat="1" ht="12" customHeight="1">
      <c r="A58" s="356" t="s">
        <v>270</v>
      </c>
      <c r="B58" s="337" t="s">
        <v>268</v>
      </c>
      <c r="C58" s="235">
        <v>100000</v>
      </c>
    </row>
    <row r="59" spans="1:3" s="85" customFormat="1" ht="12" customHeight="1" thickBot="1">
      <c r="A59" s="357" t="s">
        <v>271</v>
      </c>
      <c r="B59" s="338" t="s">
        <v>269</v>
      </c>
      <c r="C59" s="237"/>
    </row>
    <row r="60" spans="1:3" s="85" customFormat="1" ht="12" customHeight="1" thickBot="1">
      <c r="A60" s="28" t="s">
        <v>23</v>
      </c>
      <c r="B60" s="228" t="s">
        <v>272</v>
      </c>
      <c r="C60" s="233">
        <f>SUM(C61:C63)</f>
        <v>0</v>
      </c>
    </row>
    <row r="61" spans="1:3" s="85" customFormat="1" ht="12" customHeight="1">
      <c r="A61" s="355" t="s">
        <v>169</v>
      </c>
      <c r="B61" s="336" t="s">
        <v>274</v>
      </c>
      <c r="C61" s="238"/>
    </row>
    <row r="62" spans="1:3" s="85" customFormat="1" ht="12" customHeight="1">
      <c r="A62" s="356" t="s">
        <v>170</v>
      </c>
      <c r="B62" s="337" t="s">
        <v>395</v>
      </c>
      <c r="C62" s="238"/>
    </row>
    <row r="63" spans="1:3" s="85" customFormat="1" ht="12" customHeight="1">
      <c r="A63" s="356" t="s">
        <v>202</v>
      </c>
      <c r="B63" s="337" t="s">
        <v>275</v>
      </c>
      <c r="C63" s="238"/>
    </row>
    <row r="64" spans="1:3" s="85" customFormat="1" ht="12" customHeight="1" thickBot="1">
      <c r="A64" s="357" t="s">
        <v>273</v>
      </c>
      <c r="B64" s="338" t="s">
        <v>276</v>
      </c>
      <c r="C64" s="238"/>
    </row>
    <row r="65" spans="1:3" s="85" customFormat="1" ht="12" customHeight="1" thickBot="1">
      <c r="A65" s="28" t="s">
        <v>24</v>
      </c>
      <c r="B65" s="20" t="s">
        <v>277</v>
      </c>
      <c r="C65" s="239">
        <f>+C8+C15+C22+C29+C37+C49+C55+C60</f>
        <v>72144922</v>
      </c>
    </row>
    <row r="66" spans="1:3" s="85" customFormat="1" ht="12" customHeight="1" thickBot="1">
      <c r="A66" s="358" t="s">
        <v>364</v>
      </c>
      <c r="B66" s="228" t="s">
        <v>279</v>
      </c>
      <c r="C66" s="233">
        <f>SUM(C67:C69)</f>
        <v>0</v>
      </c>
    </row>
    <row r="67" spans="1:3" s="85" customFormat="1" ht="12" customHeight="1">
      <c r="A67" s="355" t="s">
        <v>307</v>
      </c>
      <c r="B67" s="336" t="s">
        <v>280</v>
      </c>
      <c r="C67" s="238"/>
    </row>
    <row r="68" spans="1:3" s="85" customFormat="1" ht="12" customHeight="1">
      <c r="A68" s="356" t="s">
        <v>316</v>
      </c>
      <c r="B68" s="337" t="s">
        <v>281</v>
      </c>
      <c r="C68" s="238"/>
    </row>
    <row r="69" spans="1:3" s="85" customFormat="1" ht="12" customHeight="1" thickBot="1">
      <c r="A69" s="357" t="s">
        <v>317</v>
      </c>
      <c r="B69" s="339" t="s">
        <v>429</v>
      </c>
      <c r="C69" s="238"/>
    </row>
    <row r="70" spans="1:3" s="85" customFormat="1" ht="12" customHeight="1" thickBot="1">
      <c r="A70" s="358" t="s">
        <v>283</v>
      </c>
      <c r="B70" s="228" t="s">
        <v>284</v>
      </c>
      <c r="C70" s="233">
        <f>SUM(C71:C74)</f>
        <v>0</v>
      </c>
    </row>
    <row r="71" spans="1:3" s="85" customFormat="1" ht="12" customHeight="1">
      <c r="A71" s="355" t="s">
        <v>139</v>
      </c>
      <c r="B71" s="336" t="s">
        <v>285</v>
      </c>
      <c r="C71" s="238"/>
    </row>
    <row r="72" spans="1:3" s="85" customFormat="1" ht="12" customHeight="1">
      <c r="A72" s="356" t="s">
        <v>140</v>
      </c>
      <c r="B72" s="337" t="s">
        <v>519</v>
      </c>
      <c r="C72" s="238"/>
    </row>
    <row r="73" spans="1:3" s="85" customFormat="1" ht="12" customHeight="1">
      <c r="A73" s="356" t="s">
        <v>308</v>
      </c>
      <c r="B73" s="337" t="s">
        <v>286</v>
      </c>
      <c r="C73" s="238"/>
    </row>
    <row r="74" spans="1:3" s="85" customFormat="1" ht="12" customHeight="1" thickBot="1">
      <c r="A74" s="357" t="s">
        <v>309</v>
      </c>
      <c r="B74" s="230" t="s">
        <v>520</v>
      </c>
      <c r="C74" s="238"/>
    </row>
    <row r="75" spans="1:3" s="85" customFormat="1" ht="12" customHeight="1" thickBot="1">
      <c r="A75" s="358" t="s">
        <v>287</v>
      </c>
      <c r="B75" s="228" t="s">
        <v>288</v>
      </c>
      <c r="C75" s="233">
        <f>SUM(C76:C77)</f>
        <v>4846078</v>
      </c>
    </row>
    <row r="76" spans="1:3" s="85" customFormat="1" ht="12" customHeight="1">
      <c r="A76" s="355" t="s">
        <v>310</v>
      </c>
      <c r="B76" s="336" t="s">
        <v>289</v>
      </c>
      <c r="C76" s="238">
        <f>SUM('KV_1.sz.mell.'!C78)</f>
        <v>4846078</v>
      </c>
    </row>
    <row r="77" spans="1:3" s="85" customFormat="1" ht="12" customHeight="1" thickBot="1">
      <c r="A77" s="357" t="s">
        <v>311</v>
      </c>
      <c r="B77" s="338" t="s">
        <v>290</v>
      </c>
      <c r="C77" s="238"/>
    </row>
    <row r="78" spans="1:3" s="84" customFormat="1" ht="12" customHeight="1" thickBot="1">
      <c r="A78" s="358" t="s">
        <v>291</v>
      </c>
      <c r="B78" s="228" t="s">
        <v>292</v>
      </c>
      <c r="C78" s="233">
        <f>SUM(C79:C81)</f>
        <v>0</v>
      </c>
    </row>
    <row r="79" spans="1:3" s="85" customFormat="1" ht="12" customHeight="1">
      <c r="A79" s="355" t="s">
        <v>312</v>
      </c>
      <c r="B79" s="336" t="s">
        <v>293</v>
      </c>
      <c r="C79" s="238"/>
    </row>
    <row r="80" spans="1:3" s="85" customFormat="1" ht="12" customHeight="1">
      <c r="A80" s="356" t="s">
        <v>313</v>
      </c>
      <c r="B80" s="337" t="s">
        <v>294</v>
      </c>
      <c r="C80" s="238"/>
    </row>
    <row r="81" spans="1:3" s="85" customFormat="1" ht="12" customHeight="1" thickBot="1">
      <c r="A81" s="357" t="s">
        <v>314</v>
      </c>
      <c r="B81" s="338" t="s">
        <v>521</v>
      </c>
      <c r="C81" s="238"/>
    </row>
    <row r="82" spans="1:3" s="85" customFormat="1" ht="12" customHeight="1" thickBot="1">
      <c r="A82" s="358" t="s">
        <v>295</v>
      </c>
      <c r="B82" s="228" t="s">
        <v>315</v>
      </c>
      <c r="C82" s="233">
        <f>SUM(C83:C86)</f>
        <v>0</v>
      </c>
    </row>
    <row r="83" spans="1:3" s="85" customFormat="1" ht="12" customHeight="1">
      <c r="A83" s="359" t="s">
        <v>296</v>
      </c>
      <c r="B83" s="336" t="s">
        <v>297</v>
      </c>
      <c r="C83" s="238"/>
    </row>
    <row r="84" spans="1:3" s="85" customFormat="1" ht="12" customHeight="1">
      <c r="A84" s="360" t="s">
        <v>298</v>
      </c>
      <c r="B84" s="337" t="s">
        <v>299</v>
      </c>
      <c r="C84" s="238"/>
    </row>
    <row r="85" spans="1:3" s="85" customFormat="1" ht="12" customHeight="1">
      <c r="A85" s="360" t="s">
        <v>300</v>
      </c>
      <c r="B85" s="337" t="s">
        <v>301</v>
      </c>
      <c r="C85" s="238"/>
    </row>
    <row r="86" spans="1:3" s="84" customFormat="1" ht="12" customHeight="1" thickBot="1">
      <c r="A86" s="361" t="s">
        <v>302</v>
      </c>
      <c r="B86" s="338" t="s">
        <v>303</v>
      </c>
      <c r="C86" s="238"/>
    </row>
    <row r="87" spans="1:3" s="84" customFormat="1" ht="12" customHeight="1" thickBot="1">
      <c r="A87" s="358" t="s">
        <v>304</v>
      </c>
      <c r="B87" s="228" t="s">
        <v>442</v>
      </c>
      <c r="C87" s="379"/>
    </row>
    <row r="88" spans="1:3" s="84" customFormat="1" ht="12" customHeight="1" thickBot="1">
      <c r="A88" s="358" t="s">
        <v>468</v>
      </c>
      <c r="B88" s="228" t="s">
        <v>305</v>
      </c>
      <c r="C88" s="379"/>
    </row>
    <row r="89" spans="1:3" s="84" customFormat="1" ht="12" customHeight="1" thickBot="1">
      <c r="A89" s="358" t="s">
        <v>469</v>
      </c>
      <c r="B89" s="343" t="s">
        <v>445</v>
      </c>
      <c r="C89" s="239">
        <f>+C66+C70+C75+C78+C82+C88+C87</f>
        <v>4846078</v>
      </c>
    </row>
    <row r="90" spans="1:3" s="84" customFormat="1" ht="12" customHeight="1" thickBot="1">
      <c r="A90" s="362" t="s">
        <v>470</v>
      </c>
      <c r="B90" s="344" t="s">
        <v>471</v>
      </c>
      <c r="C90" s="239">
        <f>+C65+C89</f>
        <v>76991000</v>
      </c>
    </row>
    <row r="91" spans="1:3" s="85" customFormat="1" ht="15" customHeight="1" thickBot="1">
      <c r="A91" s="195"/>
      <c r="B91" s="196"/>
      <c r="C91" s="296"/>
    </row>
    <row r="92" spans="1:3" s="58" customFormat="1" ht="16.5" customHeight="1" thickBot="1">
      <c r="A92" s="199"/>
      <c r="B92" s="200" t="s">
        <v>53</v>
      </c>
      <c r="C92" s="298"/>
    </row>
    <row r="93" spans="1:3" s="86" customFormat="1" ht="12" customHeight="1" thickBot="1">
      <c r="A93" s="329" t="s">
        <v>16</v>
      </c>
      <c r="B93" s="27" t="s">
        <v>475</v>
      </c>
      <c r="C93" s="232">
        <f>+C94+C95+C96+C97+C98+C111</f>
        <v>54235347</v>
      </c>
    </row>
    <row r="94" spans="1:3" ht="12" customHeight="1">
      <c r="A94" s="363" t="s">
        <v>94</v>
      </c>
      <c r="B94" s="9" t="s">
        <v>46</v>
      </c>
      <c r="C94" s="234">
        <f>SUM('KV_1.sz.mell.'!C99)</f>
        <v>23058520</v>
      </c>
    </row>
    <row r="95" spans="1:3" ht="12" customHeight="1">
      <c r="A95" s="356" t="s">
        <v>95</v>
      </c>
      <c r="B95" s="7" t="s">
        <v>171</v>
      </c>
      <c r="C95" s="235">
        <f>SUM('KV_1.sz.mell.'!C100)</f>
        <v>4150694</v>
      </c>
    </row>
    <row r="96" spans="1:3" ht="12" customHeight="1">
      <c r="A96" s="356" t="s">
        <v>96</v>
      </c>
      <c r="B96" s="7" t="s">
        <v>130</v>
      </c>
      <c r="C96" s="235">
        <f>SUM('KV_1.sz.mell.'!C101)</f>
        <v>17165000</v>
      </c>
    </row>
    <row r="97" spans="1:3" ht="12" customHeight="1">
      <c r="A97" s="356" t="s">
        <v>97</v>
      </c>
      <c r="B97" s="10" t="s">
        <v>172</v>
      </c>
      <c r="C97" s="235">
        <f>SUM('KV_1.sz.mell.'!C102)</f>
        <v>2211000</v>
      </c>
    </row>
    <row r="98" spans="1:3" ht="12" customHeight="1">
      <c r="A98" s="356" t="s">
        <v>108</v>
      </c>
      <c r="B98" s="18" t="s">
        <v>173</v>
      </c>
      <c r="C98" s="237">
        <f>SUM(C99:C110)</f>
        <v>3400000</v>
      </c>
    </row>
    <row r="99" spans="1:3" ht="12" customHeight="1">
      <c r="A99" s="356" t="s">
        <v>98</v>
      </c>
      <c r="B99" s="7" t="s">
        <v>472</v>
      </c>
      <c r="C99" s="237"/>
    </row>
    <row r="100" spans="1:3" ht="12" customHeight="1">
      <c r="A100" s="356" t="s">
        <v>99</v>
      </c>
      <c r="B100" s="122" t="s">
        <v>409</v>
      </c>
      <c r="C100" s="237">
        <f>SUM('KV_1.sz.mell.'!C105)</f>
        <v>0</v>
      </c>
    </row>
    <row r="101" spans="1:3" ht="12" customHeight="1">
      <c r="A101" s="356" t="s">
        <v>109</v>
      </c>
      <c r="B101" s="122" t="s">
        <v>408</v>
      </c>
      <c r="C101" s="237">
        <f>SUM('KV_1.sz.mell.'!C106)</f>
        <v>0</v>
      </c>
    </row>
    <row r="102" spans="1:3" ht="12" customHeight="1">
      <c r="A102" s="356" t="s">
        <v>110</v>
      </c>
      <c r="B102" s="122" t="s">
        <v>321</v>
      </c>
      <c r="C102" s="237">
        <f>SUM('KV_1.sz.mell.'!C107)</f>
        <v>0</v>
      </c>
    </row>
    <row r="103" spans="1:3" ht="12" customHeight="1">
      <c r="A103" s="356" t="s">
        <v>111</v>
      </c>
      <c r="B103" s="123" t="s">
        <v>322</v>
      </c>
      <c r="C103" s="237">
        <f>SUM('KV_1.sz.mell.'!C108)</f>
        <v>0</v>
      </c>
    </row>
    <row r="104" spans="1:3" ht="12" customHeight="1">
      <c r="A104" s="356" t="s">
        <v>112</v>
      </c>
      <c r="B104" s="123" t="s">
        <v>323</v>
      </c>
      <c r="C104" s="237">
        <f>SUM('KV_1.sz.mell.'!C109)</f>
        <v>0</v>
      </c>
    </row>
    <row r="105" spans="1:3" ht="12" customHeight="1">
      <c r="A105" s="356" t="s">
        <v>114</v>
      </c>
      <c r="B105" s="122" t="s">
        <v>324</v>
      </c>
      <c r="C105" s="237">
        <f>SUM('KV_1.sz.mell.'!C110)</f>
        <v>1000000</v>
      </c>
    </row>
    <row r="106" spans="1:3" ht="12" customHeight="1">
      <c r="A106" s="356" t="s">
        <v>174</v>
      </c>
      <c r="B106" s="122" t="s">
        <v>325</v>
      </c>
      <c r="C106" s="237">
        <f>SUM('KV_1.sz.mell.'!C111)</f>
        <v>0</v>
      </c>
    </row>
    <row r="107" spans="1:3" ht="12" customHeight="1">
      <c r="A107" s="356" t="s">
        <v>319</v>
      </c>
      <c r="B107" s="123" t="s">
        <v>326</v>
      </c>
      <c r="C107" s="237">
        <f>SUM('KV_1.sz.mell.'!C112)</f>
        <v>0</v>
      </c>
    </row>
    <row r="108" spans="1:3" ht="12" customHeight="1">
      <c r="A108" s="364" t="s">
        <v>320</v>
      </c>
      <c r="B108" s="124" t="s">
        <v>327</v>
      </c>
      <c r="C108" s="237">
        <f>SUM('KV_1.sz.mell.'!C113)</f>
        <v>0</v>
      </c>
    </row>
    <row r="109" spans="1:3" ht="12" customHeight="1">
      <c r="A109" s="356" t="s">
        <v>406</v>
      </c>
      <c r="B109" s="124" t="s">
        <v>328</v>
      </c>
      <c r="C109" s="237">
        <f>SUM('KV_1.sz.mell.'!C114)</f>
        <v>0</v>
      </c>
    </row>
    <row r="110" spans="1:3" ht="12" customHeight="1">
      <c r="A110" s="356" t="s">
        <v>407</v>
      </c>
      <c r="B110" s="123" t="s">
        <v>329</v>
      </c>
      <c r="C110" s="237">
        <f>SUM('KV_1.sz.mell.'!C115)</f>
        <v>2400000</v>
      </c>
    </row>
    <row r="111" spans="1:3" ht="12" customHeight="1">
      <c r="A111" s="356" t="s">
        <v>411</v>
      </c>
      <c r="B111" s="10" t="s">
        <v>47</v>
      </c>
      <c r="C111" s="235">
        <f>SUM(C112:C113)</f>
        <v>4250133</v>
      </c>
    </row>
    <row r="112" spans="1:3" ht="12" customHeight="1">
      <c r="A112" s="357" t="s">
        <v>412</v>
      </c>
      <c r="B112" s="7" t="s">
        <v>473</v>
      </c>
      <c r="C112" s="237">
        <f>SUM('KV_1.sz.mell.'!C117)</f>
        <v>4250133</v>
      </c>
    </row>
    <row r="113" spans="1:3" ht="12" customHeight="1" thickBot="1">
      <c r="A113" s="365" t="s">
        <v>413</v>
      </c>
      <c r="B113" s="125" t="s">
        <v>474</v>
      </c>
      <c r="C113" s="241"/>
    </row>
    <row r="114" spans="1:3" ht="12" customHeight="1" thickBot="1">
      <c r="A114" s="28" t="s">
        <v>17</v>
      </c>
      <c r="B114" s="26" t="s">
        <v>330</v>
      </c>
      <c r="C114" s="233">
        <f>+C115+C117+C119</f>
        <v>21992343</v>
      </c>
    </row>
    <row r="115" spans="1:3" ht="12" customHeight="1">
      <c r="A115" s="355" t="s">
        <v>100</v>
      </c>
      <c r="B115" s="7" t="s">
        <v>201</v>
      </c>
      <c r="C115" s="236">
        <f>SUM('KV_1.sz.mell.'!C120)</f>
        <v>508000</v>
      </c>
    </row>
    <row r="116" spans="1:3" ht="12" customHeight="1">
      <c r="A116" s="355" t="s">
        <v>101</v>
      </c>
      <c r="B116" s="11" t="s">
        <v>334</v>
      </c>
      <c r="C116" s="236"/>
    </row>
    <row r="117" spans="1:3" ht="12" customHeight="1">
      <c r="A117" s="355" t="s">
        <v>102</v>
      </c>
      <c r="B117" s="11" t="s">
        <v>175</v>
      </c>
      <c r="C117" s="235">
        <v>20984343</v>
      </c>
    </row>
    <row r="118" spans="1:3" ht="12" customHeight="1">
      <c r="A118" s="355" t="s">
        <v>103</v>
      </c>
      <c r="B118" s="11" t="s">
        <v>335</v>
      </c>
      <c r="C118" s="208"/>
    </row>
    <row r="119" spans="1:3" ht="12" customHeight="1">
      <c r="A119" s="355" t="s">
        <v>104</v>
      </c>
      <c r="B119" s="230" t="s">
        <v>203</v>
      </c>
      <c r="C119" s="208">
        <v>500000</v>
      </c>
    </row>
    <row r="120" spans="1:3" ht="12" customHeight="1">
      <c r="A120" s="355" t="s">
        <v>113</v>
      </c>
      <c r="B120" s="229" t="s">
        <v>396</v>
      </c>
      <c r="C120" s="208"/>
    </row>
    <row r="121" spans="1:3" ht="12" customHeight="1">
      <c r="A121" s="355" t="s">
        <v>115</v>
      </c>
      <c r="B121" s="332" t="s">
        <v>340</v>
      </c>
      <c r="C121" s="208"/>
    </row>
    <row r="122" spans="1:3" ht="12" customHeight="1">
      <c r="A122" s="355" t="s">
        <v>176</v>
      </c>
      <c r="B122" s="123" t="s">
        <v>323</v>
      </c>
      <c r="C122" s="208"/>
    </row>
    <row r="123" spans="1:3" ht="12" customHeight="1">
      <c r="A123" s="355" t="s">
        <v>177</v>
      </c>
      <c r="B123" s="123" t="s">
        <v>339</v>
      </c>
      <c r="C123" s="208"/>
    </row>
    <row r="124" spans="1:3" ht="12" customHeight="1">
      <c r="A124" s="355" t="s">
        <v>178</v>
      </c>
      <c r="B124" s="123" t="s">
        <v>338</v>
      </c>
      <c r="C124" s="208"/>
    </row>
    <row r="125" spans="1:3" ht="12" customHeight="1">
      <c r="A125" s="355" t="s">
        <v>331</v>
      </c>
      <c r="B125" s="123" t="s">
        <v>326</v>
      </c>
      <c r="C125" s="208"/>
    </row>
    <row r="126" spans="1:3" ht="12" customHeight="1">
      <c r="A126" s="355" t="s">
        <v>332</v>
      </c>
      <c r="B126" s="123" t="s">
        <v>337</v>
      </c>
      <c r="C126" s="208">
        <v>500000</v>
      </c>
    </row>
    <row r="127" spans="1:3" ht="12" customHeight="1" thickBot="1">
      <c r="A127" s="364" t="s">
        <v>333</v>
      </c>
      <c r="B127" s="123" t="s">
        <v>336</v>
      </c>
      <c r="C127" s="210"/>
    </row>
    <row r="128" spans="1:3" ht="12" customHeight="1" thickBot="1">
      <c r="A128" s="28" t="s">
        <v>18</v>
      </c>
      <c r="B128" s="112" t="s">
        <v>416</v>
      </c>
      <c r="C128" s="233">
        <f>+C93+C114</f>
        <v>76227690</v>
      </c>
    </row>
    <row r="129" spans="1:3" ht="12" customHeight="1" thickBot="1">
      <c r="A129" s="28" t="s">
        <v>19</v>
      </c>
      <c r="B129" s="112" t="s">
        <v>417</v>
      </c>
      <c r="C129" s="233">
        <f>+C130+C131+C132</f>
        <v>0</v>
      </c>
    </row>
    <row r="130" spans="1:3" s="86" customFormat="1" ht="12" customHeight="1">
      <c r="A130" s="355" t="s">
        <v>238</v>
      </c>
      <c r="B130" s="8" t="s">
        <v>478</v>
      </c>
      <c r="C130" s="208"/>
    </row>
    <row r="131" spans="1:3" ht="12" customHeight="1">
      <c r="A131" s="355" t="s">
        <v>239</v>
      </c>
      <c r="B131" s="8" t="s">
        <v>425</v>
      </c>
      <c r="C131" s="208"/>
    </row>
    <row r="132" spans="1:3" ht="12" customHeight="1" thickBot="1">
      <c r="A132" s="364" t="s">
        <v>240</v>
      </c>
      <c r="B132" s="6" t="s">
        <v>477</v>
      </c>
      <c r="C132" s="208"/>
    </row>
    <row r="133" spans="1:3" ht="12" customHeight="1" thickBot="1">
      <c r="A133" s="28" t="s">
        <v>20</v>
      </c>
      <c r="B133" s="112" t="s">
        <v>418</v>
      </c>
      <c r="C133" s="233">
        <f>+C134+C135+C136+C137+C138+C139</f>
        <v>0</v>
      </c>
    </row>
    <row r="134" spans="1:3" ht="12" customHeight="1">
      <c r="A134" s="355" t="s">
        <v>87</v>
      </c>
      <c r="B134" s="8" t="s">
        <v>427</v>
      </c>
      <c r="C134" s="208"/>
    </row>
    <row r="135" spans="1:3" ht="12" customHeight="1">
      <c r="A135" s="355" t="s">
        <v>88</v>
      </c>
      <c r="B135" s="8" t="s">
        <v>419</v>
      </c>
      <c r="C135" s="208"/>
    </row>
    <row r="136" spans="1:3" ht="12" customHeight="1">
      <c r="A136" s="355" t="s">
        <v>89</v>
      </c>
      <c r="B136" s="8" t="s">
        <v>420</v>
      </c>
      <c r="C136" s="208"/>
    </row>
    <row r="137" spans="1:3" ht="12" customHeight="1">
      <c r="A137" s="355" t="s">
        <v>163</v>
      </c>
      <c r="B137" s="8" t="s">
        <v>476</v>
      </c>
      <c r="C137" s="208"/>
    </row>
    <row r="138" spans="1:3" ht="12" customHeight="1">
      <c r="A138" s="355" t="s">
        <v>164</v>
      </c>
      <c r="B138" s="8" t="s">
        <v>422</v>
      </c>
      <c r="C138" s="208"/>
    </row>
    <row r="139" spans="1:3" s="86" customFormat="1" ht="12" customHeight="1" thickBot="1">
      <c r="A139" s="364" t="s">
        <v>165</v>
      </c>
      <c r="B139" s="6" t="s">
        <v>423</v>
      </c>
      <c r="C139" s="208"/>
    </row>
    <row r="140" spans="1:11" ht="12" customHeight="1" thickBot="1">
      <c r="A140" s="28" t="s">
        <v>21</v>
      </c>
      <c r="B140" s="112" t="s">
        <v>498</v>
      </c>
      <c r="C140" s="239">
        <f>+C141+C142+C144+C145+C143</f>
        <v>763310</v>
      </c>
      <c r="K140" s="206"/>
    </row>
    <row r="141" spans="1:3" ht="12.75">
      <c r="A141" s="355" t="s">
        <v>90</v>
      </c>
      <c r="B141" s="8" t="s">
        <v>341</v>
      </c>
      <c r="C141" s="208"/>
    </row>
    <row r="142" spans="1:3" ht="12" customHeight="1">
      <c r="A142" s="355" t="s">
        <v>91</v>
      </c>
      <c r="B142" s="8" t="s">
        <v>342</v>
      </c>
      <c r="C142" s="208">
        <f>SUM('KV_1.sz.mell.'!C147)</f>
        <v>763310</v>
      </c>
    </row>
    <row r="143" spans="1:3" ht="12" customHeight="1">
      <c r="A143" s="355" t="s">
        <v>258</v>
      </c>
      <c r="B143" s="8" t="s">
        <v>497</v>
      </c>
      <c r="C143" s="208"/>
    </row>
    <row r="144" spans="1:3" s="86" customFormat="1" ht="12" customHeight="1">
      <c r="A144" s="355" t="s">
        <v>259</v>
      </c>
      <c r="B144" s="8" t="s">
        <v>432</v>
      </c>
      <c r="C144" s="208"/>
    </row>
    <row r="145" spans="1:3" s="86" customFormat="1" ht="12" customHeight="1" thickBot="1">
      <c r="A145" s="364" t="s">
        <v>260</v>
      </c>
      <c r="B145" s="6" t="s">
        <v>360</v>
      </c>
      <c r="C145" s="208"/>
    </row>
    <row r="146" spans="1:3" s="86" customFormat="1" ht="12" customHeight="1" thickBot="1">
      <c r="A146" s="28" t="s">
        <v>22</v>
      </c>
      <c r="B146" s="112" t="s">
        <v>433</v>
      </c>
      <c r="C146" s="242">
        <f>+C147+C148+C149+C150+C151</f>
        <v>0</v>
      </c>
    </row>
    <row r="147" spans="1:3" s="86" customFormat="1" ht="12" customHeight="1">
      <c r="A147" s="355" t="s">
        <v>92</v>
      </c>
      <c r="B147" s="8" t="s">
        <v>428</v>
      </c>
      <c r="C147" s="208"/>
    </row>
    <row r="148" spans="1:3" s="86" customFormat="1" ht="12" customHeight="1">
      <c r="A148" s="355" t="s">
        <v>93</v>
      </c>
      <c r="B148" s="8" t="s">
        <v>435</v>
      </c>
      <c r="C148" s="208"/>
    </row>
    <row r="149" spans="1:3" s="86" customFormat="1" ht="12" customHeight="1">
      <c r="A149" s="355" t="s">
        <v>270</v>
      </c>
      <c r="B149" s="8" t="s">
        <v>430</v>
      </c>
      <c r="C149" s="208"/>
    </row>
    <row r="150" spans="1:3" s="86" customFormat="1" ht="12" customHeight="1">
      <c r="A150" s="355" t="s">
        <v>271</v>
      </c>
      <c r="B150" s="8" t="s">
        <v>479</v>
      </c>
      <c r="C150" s="208"/>
    </row>
    <row r="151" spans="1:3" ht="12.75" customHeight="1" thickBot="1">
      <c r="A151" s="364" t="s">
        <v>434</v>
      </c>
      <c r="B151" s="6" t="s">
        <v>436</v>
      </c>
      <c r="C151" s="210"/>
    </row>
    <row r="152" spans="1:3" ht="12.75" customHeight="1" thickBot="1">
      <c r="A152" s="404" t="s">
        <v>23</v>
      </c>
      <c r="B152" s="112" t="s">
        <v>437</v>
      </c>
      <c r="C152" s="242"/>
    </row>
    <row r="153" spans="1:3" ht="12.75" customHeight="1" thickBot="1">
      <c r="A153" s="404" t="s">
        <v>24</v>
      </c>
      <c r="B153" s="112" t="s">
        <v>438</v>
      </c>
      <c r="C153" s="242"/>
    </row>
    <row r="154" spans="1:3" ht="12" customHeight="1" thickBot="1">
      <c r="A154" s="28" t="s">
        <v>25</v>
      </c>
      <c r="B154" s="112" t="s">
        <v>440</v>
      </c>
      <c r="C154" s="346">
        <f>+C129+C133+C140+C146+C152+C153</f>
        <v>763310</v>
      </c>
    </row>
    <row r="155" spans="1:3" ht="15" customHeight="1" thickBot="1">
      <c r="A155" s="366" t="s">
        <v>26</v>
      </c>
      <c r="B155" s="307" t="s">
        <v>439</v>
      </c>
      <c r="C155" s="346">
        <f>+C128+C154</f>
        <v>76991000</v>
      </c>
    </row>
    <row r="156" spans="1:3" ht="13.5" thickBot="1">
      <c r="A156" s="313"/>
      <c r="B156" s="314"/>
      <c r="C156" s="500">
        <f>C90-C155</f>
        <v>0</v>
      </c>
    </row>
    <row r="157" spans="1:3" ht="15" customHeight="1" thickBot="1">
      <c r="A157" s="204" t="s">
        <v>480</v>
      </c>
      <c r="B157" s="205"/>
      <c r="C157" s="109">
        <v>5</v>
      </c>
    </row>
    <row r="158" spans="1:3" ht="14.25" customHeight="1" thickBot="1">
      <c r="A158" s="204" t="s">
        <v>193</v>
      </c>
      <c r="B158" s="205"/>
      <c r="C158" s="109">
        <v>4</v>
      </c>
    </row>
    <row r="159" spans="1:3" ht="12.75">
      <c r="A159" s="497"/>
      <c r="B159" s="498"/>
      <c r="C159" s="535"/>
    </row>
    <row r="160" spans="1:2" ht="12.75">
      <c r="A160" s="497"/>
      <c r="B160" s="498"/>
    </row>
    <row r="161" spans="1:3" ht="12.75">
      <c r="A161" s="497"/>
      <c r="B161" s="498"/>
      <c r="C161" s="499"/>
    </row>
    <row r="162" spans="1:3" ht="12.75">
      <c r="A162" s="497"/>
      <c r="B162" s="498"/>
      <c r="C162" s="499"/>
    </row>
    <row r="163" spans="1:3" ht="12.75">
      <c r="A163" s="497"/>
      <c r="B163" s="498"/>
      <c r="C163" s="499"/>
    </row>
    <row r="164" spans="1:3" ht="12.75">
      <c r="A164" s="497"/>
      <c r="B164" s="498"/>
      <c r="C164" s="499"/>
    </row>
    <row r="165" spans="1:3" ht="12.75">
      <c r="A165" s="497"/>
      <c r="B165" s="498"/>
      <c r="C165" s="499"/>
    </row>
    <row r="166" spans="1:3" ht="12.75">
      <c r="A166" s="497"/>
      <c r="B166" s="498"/>
      <c r="C166" s="499"/>
    </row>
    <row r="167" spans="1:3" ht="12.75">
      <c r="A167" s="497"/>
      <c r="B167" s="498"/>
      <c r="C167" s="499"/>
    </row>
    <row r="168" spans="1:3" ht="12.75">
      <c r="A168" s="497"/>
      <c r="B168" s="498"/>
      <c r="C168" s="499"/>
    </row>
    <row r="169" spans="1:3" ht="12.75">
      <c r="A169" s="497"/>
      <c r="B169" s="498"/>
      <c r="C169" s="499"/>
    </row>
    <row r="170" spans="1:3" ht="12.75">
      <c r="A170" s="497"/>
      <c r="B170" s="498"/>
      <c r="C170" s="499"/>
    </row>
    <row r="171" spans="1:3" ht="12.75">
      <c r="A171" s="497"/>
      <c r="B171" s="498"/>
      <c r="C171" s="499"/>
    </row>
    <row r="172" spans="1:3" ht="12.75">
      <c r="A172" s="497"/>
      <c r="B172" s="498"/>
      <c r="C172" s="499"/>
    </row>
    <row r="173" spans="1:3" ht="12.75">
      <c r="A173" s="497"/>
      <c r="B173" s="498"/>
      <c r="C173" s="499"/>
    </row>
    <row r="174" spans="1:3" ht="12.75">
      <c r="A174" s="497"/>
      <c r="B174" s="498"/>
      <c r="C174" s="499"/>
    </row>
    <row r="175" spans="1:3" ht="12.75">
      <c r="A175" s="497"/>
      <c r="B175" s="498"/>
      <c r="C175" s="499"/>
    </row>
    <row r="176" spans="1:3" ht="12.75">
      <c r="A176" s="497"/>
      <c r="B176" s="498"/>
      <c r="C176" s="499"/>
    </row>
    <row r="177" spans="1:3" ht="12.75">
      <c r="A177" s="497"/>
      <c r="B177" s="498"/>
      <c r="C177" s="499"/>
    </row>
    <row r="178" spans="1:3" ht="12.75">
      <c r="A178" s="497"/>
      <c r="B178" s="498"/>
      <c r="C178" s="499"/>
    </row>
    <row r="179" spans="1:3" ht="12.75">
      <c r="A179" s="497"/>
      <c r="B179" s="498"/>
      <c r="C179" s="4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2" manualBreakCount="2">
    <brk id="65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45">
      <selection activeCell="C160" sqref="C160"/>
    </sheetView>
  </sheetViews>
  <sheetFormatPr defaultColWidth="9.00390625" defaultRowHeight="12.75"/>
  <cols>
    <col min="1" max="1" width="19.50390625" style="315" customWidth="1"/>
    <col min="2" max="2" width="72.00390625" style="316" customWidth="1"/>
    <col min="3" max="3" width="25.00390625" style="317" customWidth="1"/>
    <col min="4" max="16384" width="9.375" style="2" customWidth="1"/>
  </cols>
  <sheetData>
    <row r="1" spans="1:3" s="1" customFormat="1" ht="16.5" customHeight="1" thickBot="1">
      <c r="A1" s="479"/>
      <c r="B1" s="480"/>
      <c r="C1" s="478" t="s">
        <v>584</v>
      </c>
    </row>
    <row r="2" spans="1:3" s="82" customFormat="1" ht="21" customHeight="1">
      <c r="A2" s="481" t="s">
        <v>57</v>
      </c>
      <c r="B2" s="505" t="s">
        <v>549</v>
      </c>
      <c r="C2" s="482" t="s">
        <v>50</v>
      </c>
    </row>
    <row r="3" spans="1:3" s="82" customFormat="1" ht="16.5" thickBot="1">
      <c r="A3" s="483" t="s">
        <v>190</v>
      </c>
      <c r="B3" s="484" t="s">
        <v>397</v>
      </c>
      <c r="C3" s="485" t="s">
        <v>55</v>
      </c>
    </row>
    <row r="4" spans="1:3" s="83" customFormat="1" ht="15.75" customHeight="1" thickBot="1">
      <c r="A4" s="486"/>
      <c r="B4" s="486"/>
      <c r="C4" s="487" t="str">
        <f>'KV_10. sz.mell'!C4</f>
        <v>Forintban!</v>
      </c>
    </row>
    <row r="5" spans="1:3" ht="13.5" thickBot="1">
      <c r="A5" s="488" t="s">
        <v>192</v>
      </c>
      <c r="B5" s="489" t="s">
        <v>512</v>
      </c>
      <c r="C5" s="490" t="s">
        <v>51</v>
      </c>
    </row>
    <row r="6" spans="1:3" s="58" customFormat="1" ht="12.75" customHeight="1" thickBot="1">
      <c r="A6" s="491"/>
      <c r="B6" s="492" t="s">
        <v>454</v>
      </c>
      <c r="C6" s="493" t="s">
        <v>455</v>
      </c>
    </row>
    <row r="7" spans="1:3" s="58" customFormat="1" ht="15.75" customHeight="1" thickBot="1">
      <c r="A7" s="189"/>
      <c r="B7" s="190" t="s">
        <v>52</v>
      </c>
      <c r="C7" s="291"/>
    </row>
    <row r="8" spans="1:3" s="58" customFormat="1" ht="12" customHeight="1" thickBot="1">
      <c r="A8" s="28" t="s">
        <v>16</v>
      </c>
      <c r="B8" s="20" t="s">
        <v>223</v>
      </c>
      <c r="C8" s="233">
        <f>+C9+C10+C11+C12+C13+C14</f>
        <v>19082759</v>
      </c>
    </row>
    <row r="9" spans="1:3" s="84" customFormat="1" ht="12" customHeight="1">
      <c r="A9" s="355" t="s">
        <v>94</v>
      </c>
      <c r="B9" s="336" t="s">
        <v>224</v>
      </c>
      <c r="C9" s="236">
        <f>SUM('KV_1.1.sz.mell.'!C11)</f>
        <v>10821759</v>
      </c>
    </row>
    <row r="10" spans="1:3" s="85" customFormat="1" ht="12" customHeight="1">
      <c r="A10" s="356" t="s">
        <v>95</v>
      </c>
      <c r="B10" s="337" t="s">
        <v>225</v>
      </c>
      <c r="C10" s="236">
        <f>SUM('KV_1.1.sz.mell.'!C12)</f>
        <v>0</v>
      </c>
    </row>
    <row r="11" spans="1:3" s="85" customFormat="1" ht="12" customHeight="1">
      <c r="A11" s="356" t="s">
        <v>96</v>
      </c>
      <c r="B11" s="337" t="s">
        <v>500</v>
      </c>
      <c r="C11" s="236">
        <f>SUM('KV_1.1.sz.mell.'!C13)</f>
        <v>6461000</v>
      </c>
    </row>
    <row r="12" spans="1:3" s="85" customFormat="1" ht="12" customHeight="1">
      <c r="A12" s="356" t="s">
        <v>97</v>
      </c>
      <c r="B12" s="337" t="s">
        <v>226</v>
      </c>
      <c r="C12" s="236">
        <f>SUM('KV_1.1.sz.mell.'!C14)</f>
        <v>1800000</v>
      </c>
    </row>
    <row r="13" spans="1:3" s="85" customFormat="1" ht="12" customHeight="1">
      <c r="A13" s="356" t="s">
        <v>138</v>
      </c>
      <c r="B13" s="337" t="s">
        <v>467</v>
      </c>
      <c r="C13" s="236">
        <f>SUM('KV_1.1.sz.mell.'!C15)</f>
        <v>0</v>
      </c>
    </row>
    <row r="14" spans="1:3" s="84" customFormat="1" ht="12" customHeight="1" thickBot="1">
      <c r="A14" s="357" t="s">
        <v>98</v>
      </c>
      <c r="B14" s="338" t="s">
        <v>401</v>
      </c>
      <c r="C14" s="235"/>
    </row>
    <row r="15" spans="1:3" s="84" customFormat="1" ht="12" customHeight="1" thickBot="1">
      <c r="A15" s="28" t="s">
        <v>17</v>
      </c>
      <c r="B15" s="228" t="s">
        <v>227</v>
      </c>
      <c r="C15" s="233">
        <f>+C16+C17+C18+C19+C20</f>
        <v>19598292</v>
      </c>
    </row>
    <row r="16" spans="1:3" s="84" customFormat="1" ht="12" customHeight="1">
      <c r="A16" s="355" t="s">
        <v>100</v>
      </c>
      <c r="B16" s="336" t="s">
        <v>228</v>
      </c>
      <c r="C16" s="236"/>
    </row>
    <row r="17" spans="1:3" s="84" customFormat="1" ht="12" customHeight="1">
      <c r="A17" s="356" t="s">
        <v>101</v>
      </c>
      <c r="B17" s="337" t="s">
        <v>229</v>
      </c>
      <c r="C17" s="235"/>
    </row>
    <row r="18" spans="1:3" s="84" customFormat="1" ht="12" customHeight="1">
      <c r="A18" s="356" t="s">
        <v>102</v>
      </c>
      <c r="B18" s="337" t="s">
        <v>390</v>
      </c>
      <c r="C18" s="235"/>
    </row>
    <row r="19" spans="1:3" s="84" customFormat="1" ht="12" customHeight="1">
      <c r="A19" s="356" t="s">
        <v>103</v>
      </c>
      <c r="B19" s="337" t="s">
        <v>391</v>
      </c>
      <c r="C19" s="235"/>
    </row>
    <row r="20" spans="1:3" s="84" customFormat="1" ht="12" customHeight="1">
      <c r="A20" s="356" t="s">
        <v>104</v>
      </c>
      <c r="B20" s="337" t="s">
        <v>230</v>
      </c>
      <c r="C20" s="235">
        <f>SUM('KV_1.1.sz.mell.'!C22)</f>
        <v>19598292</v>
      </c>
    </row>
    <row r="21" spans="1:3" s="85" customFormat="1" ht="12" customHeight="1" thickBot="1">
      <c r="A21" s="357" t="s">
        <v>113</v>
      </c>
      <c r="B21" s="338" t="s">
        <v>231</v>
      </c>
      <c r="C21" s="237"/>
    </row>
    <row r="22" spans="1:3" s="85" customFormat="1" ht="12" customHeight="1" thickBot="1">
      <c r="A22" s="28" t="s">
        <v>18</v>
      </c>
      <c r="B22" s="20" t="s">
        <v>232</v>
      </c>
      <c r="C22" s="233">
        <f>+C23+C24+C25+C26+C27</f>
        <v>19572392</v>
      </c>
    </row>
    <row r="23" spans="1:3" s="85" customFormat="1" ht="12" customHeight="1">
      <c r="A23" s="355" t="s">
        <v>83</v>
      </c>
      <c r="B23" s="336" t="s">
        <v>233</v>
      </c>
      <c r="C23" s="236"/>
    </row>
    <row r="24" spans="1:3" s="84" customFormat="1" ht="12" customHeight="1">
      <c r="A24" s="356" t="s">
        <v>84</v>
      </c>
      <c r="B24" s="337" t="s">
        <v>234</v>
      </c>
      <c r="C24" s="235"/>
    </row>
    <row r="25" spans="1:3" s="85" customFormat="1" ht="12" customHeight="1">
      <c r="A25" s="356" t="s">
        <v>85</v>
      </c>
      <c r="B25" s="337" t="s">
        <v>392</v>
      </c>
      <c r="C25" s="235"/>
    </row>
    <row r="26" spans="1:3" s="85" customFormat="1" ht="12" customHeight="1">
      <c r="A26" s="356" t="s">
        <v>86</v>
      </c>
      <c r="B26" s="337" t="s">
        <v>393</v>
      </c>
      <c r="C26" s="235"/>
    </row>
    <row r="27" spans="1:3" s="85" customFormat="1" ht="12" customHeight="1">
      <c r="A27" s="356" t="s">
        <v>159</v>
      </c>
      <c r="B27" s="337" t="s">
        <v>235</v>
      </c>
      <c r="C27" s="235">
        <v>19572392</v>
      </c>
    </row>
    <row r="28" spans="1:3" s="85" customFormat="1" ht="12" customHeight="1" thickBot="1">
      <c r="A28" s="357" t="s">
        <v>160</v>
      </c>
      <c r="B28" s="338" t="s">
        <v>236</v>
      </c>
      <c r="C28" s="449"/>
    </row>
    <row r="29" spans="1:3" s="85" customFormat="1" ht="12" customHeight="1" thickBot="1">
      <c r="A29" s="28" t="s">
        <v>161</v>
      </c>
      <c r="B29" s="20" t="s">
        <v>509</v>
      </c>
      <c r="C29" s="239">
        <f>SUM(C30:C36)</f>
        <v>12890000</v>
      </c>
    </row>
    <row r="30" spans="1:3" s="85" customFormat="1" ht="12" customHeight="1">
      <c r="A30" s="355" t="s">
        <v>238</v>
      </c>
      <c r="B30" s="336" t="s">
        <v>536</v>
      </c>
      <c r="C30" s="236">
        <v>1000000</v>
      </c>
    </row>
    <row r="31" spans="1:3" s="85" customFormat="1" ht="12" customHeight="1">
      <c r="A31" s="356" t="s">
        <v>239</v>
      </c>
      <c r="B31" s="337" t="s">
        <v>505</v>
      </c>
      <c r="C31" s="235"/>
    </row>
    <row r="32" spans="1:3" s="85" customFormat="1" ht="12" customHeight="1">
      <c r="A32" s="356" t="s">
        <v>240</v>
      </c>
      <c r="B32" s="337" t="s">
        <v>506</v>
      </c>
      <c r="C32" s="235">
        <f>SUM('KV_1.1.sz.mell.'!C34)</f>
        <v>11000000</v>
      </c>
    </row>
    <row r="33" spans="1:3" s="85" customFormat="1" ht="12" customHeight="1">
      <c r="A33" s="356" t="s">
        <v>241</v>
      </c>
      <c r="B33" s="337" t="s">
        <v>507</v>
      </c>
      <c r="C33" s="235">
        <f>SUM('KV_1.1.sz.mell.'!C35)</f>
        <v>0</v>
      </c>
    </row>
    <row r="34" spans="1:3" s="85" customFormat="1" ht="12" customHeight="1">
      <c r="A34" s="356" t="s">
        <v>502</v>
      </c>
      <c r="B34" s="337" t="s">
        <v>242</v>
      </c>
      <c r="C34" s="235">
        <f>SUM('KV_1.1.sz.mell.'!C36)</f>
        <v>800000</v>
      </c>
    </row>
    <row r="35" spans="1:3" s="85" customFormat="1" ht="12" customHeight="1">
      <c r="A35" s="356" t="s">
        <v>503</v>
      </c>
      <c r="B35" s="337" t="s">
        <v>243</v>
      </c>
      <c r="C35" s="235">
        <f>SUM('KV_1.1.sz.mell.'!C37)</f>
        <v>0</v>
      </c>
    </row>
    <row r="36" spans="1:3" s="85" customFormat="1" ht="12" customHeight="1" thickBot="1">
      <c r="A36" s="357" t="s">
        <v>504</v>
      </c>
      <c r="B36" s="417" t="s">
        <v>244</v>
      </c>
      <c r="C36" s="235">
        <f>SUM('KV_1.1.sz.mell.'!C38)</f>
        <v>90000</v>
      </c>
    </row>
    <row r="37" spans="1:3" s="85" customFormat="1" ht="12" customHeight="1" thickBot="1">
      <c r="A37" s="28" t="s">
        <v>20</v>
      </c>
      <c r="B37" s="20" t="s">
        <v>402</v>
      </c>
      <c r="C37" s="233">
        <f>SUM(C38:C48)</f>
        <v>901479</v>
      </c>
    </row>
    <row r="38" spans="1:3" s="85" customFormat="1" ht="12" customHeight="1">
      <c r="A38" s="355" t="s">
        <v>87</v>
      </c>
      <c r="B38" s="336" t="s">
        <v>247</v>
      </c>
      <c r="C38" s="236"/>
    </row>
    <row r="39" spans="1:3" s="85" customFormat="1" ht="12" customHeight="1">
      <c r="A39" s="356" t="s">
        <v>88</v>
      </c>
      <c r="B39" s="337" t="s">
        <v>248</v>
      </c>
      <c r="C39" s="235">
        <f>SUM('KV_1.1.sz.mell.'!C41)</f>
        <v>450000</v>
      </c>
    </row>
    <row r="40" spans="1:3" s="85" customFormat="1" ht="12" customHeight="1">
      <c r="A40" s="356" t="s">
        <v>89</v>
      </c>
      <c r="B40" s="337" t="s">
        <v>249</v>
      </c>
      <c r="C40" s="235">
        <v>150000</v>
      </c>
    </row>
    <row r="41" spans="1:3" s="85" customFormat="1" ht="12" customHeight="1">
      <c r="A41" s="356" t="s">
        <v>163</v>
      </c>
      <c r="B41" s="337" t="s">
        <v>250</v>
      </c>
      <c r="C41" s="235">
        <v>100000</v>
      </c>
    </row>
    <row r="42" spans="1:3" s="85" customFormat="1" ht="12" customHeight="1">
      <c r="A42" s="356" t="s">
        <v>164</v>
      </c>
      <c r="B42" s="337" t="s">
        <v>251</v>
      </c>
      <c r="C42" s="235"/>
    </row>
    <row r="43" spans="1:3" s="85" customFormat="1" ht="12" customHeight="1">
      <c r="A43" s="356" t="s">
        <v>165</v>
      </c>
      <c r="B43" s="337" t="s">
        <v>252</v>
      </c>
      <c r="C43" s="235"/>
    </row>
    <row r="44" spans="1:3" s="85" customFormat="1" ht="12" customHeight="1">
      <c r="A44" s="356" t="s">
        <v>166</v>
      </c>
      <c r="B44" s="337" t="s">
        <v>253</v>
      </c>
      <c r="C44" s="235"/>
    </row>
    <row r="45" spans="1:3" s="85" customFormat="1" ht="12" customHeight="1">
      <c r="A45" s="356" t="s">
        <v>167</v>
      </c>
      <c r="B45" s="337" t="s">
        <v>508</v>
      </c>
      <c r="C45" s="235">
        <v>1479</v>
      </c>
    </row>
    <row r="46" spans="1:3" s="85" customFormat="1" ht="12" customHeight="1">
      <c r="A46" s="356" t="s">
        <v>245</v>
      </c>
      <c r="B46" s="337" t="s">
        <v>255</v>
      </c>
      <c r="C46" s="238"/>
    </row>
    <row r="47" spans="1:3" s="85" customFormat="1" ht="12" customHeight="1">
      <c r="A47" s="357" t="s">
        <v>246</v>
      </c>
      <c r="B47" s="338" t="s">
        <v>404</v>
      </c>
      <c r="C47" s="325"/>
    </row>
    <row r="48" spans="1:3" s="85" customFormat="1" ht="12" customHeight="1" thickBot="1">
      <c r="A48" s="357" t="s">
        <v>403</v>
      </c>
      <c r="B48" s="338" t="s">
        <v>256</v>
      </c>
      <c r="C48" s="325">
        <v>200000</v>
      </c>
    </row>
    <row r="49" spans="1:3" s="85" customFormat="1" ht="12" customHeight="1" thickBot="1">
      <c r="A49" s="28" t="s">
        <v>21</v>
      </c>
      <c r="B49" s="20" t="s">
        <v>257</v>
      </c>
      <c r="C49" s="233">
        <f>SUM(C50:C54)</f>
        <v>0</v>
      </c>
    </row>
    <row r="50" spans="1:3" s="85" customFormat="1" ht="12" customHeight="1">
      <c r="A50" s="355" t="s">
        <v>90</v>
      </c>
      <c r="B50" s="336" t="s">
        <v>261</v>
      </c>
      <c r="C50" s="378"/>
    </row>
    <row r="51" spans="1:3" s="85" customFormat="1" ht="12" customHeight="1">
      <c r="A51" s="356" t="s">
        <v>91</v>
      </c>
      <c r="B51" s="337" t="s">
        <v>262</v>
      </c>
      <c r="C51" s="238"/>
    </row>
    <row r="52" spans="1:3" s="85" customFormat="1" ht="12" customHeight="1">
      <c r="A52" s="356" t="s">
        <v>258</v>
      </c>
      <c r="B52" s="337" t="s">
        <v>263</v>
      </c>
      <c r="C52" s="238"/>
    </row>
    <row r="53" spans="1:3" s="85" customFormat="1" ht="12" customHeight="1">
      <c r="A53" s="356" t="s">
        <v>259</v>
      </c>
      <c r="B53" s="337" t="s">
        <v>264</v>
      </c>
      <c r="C53" s="238"/>
    </row>
    <row r="54" spans="1:3" s="85" customFormat="1" ht="12" customHeight="1" thickBot="1">
      <c r="A54" s="357" t="s">
        <v>260</v>
      </c>
      <c r="B54" s="338" t="s">
        <v>265</v>
      </c>
      <c r="C54" s="325"/>
    </row>
    <row r="55" spans="1:3" s="85" customFormat="1" ht="12" customHeight="1" thickBot="1">
      <c r="A55" s="28" t="s">
        <v>168</v>
      </c>
      <c r="B55" s="20" t="s">
        <v>266</v>
      </c>
      <c r="C55" s="233">
        <f>SUM(C56:C58)</f>
        <v>100000</v>
      </c>
    </row>
    <row r="56" spans="1:3" s="85" customFormat="1" ht="12" customHeight="1">
      <c r="A56" s="355" t="s">
        <v>92</v>
      </c>
      <c r="B56" s="336" t="s">
        <v>267</v>
      </c>
      <c r="C56" s="236"/>
    </row>
    <row r="57" spans="1:3" s="85" customFormat="1" ht="12" customHeight="1">
      <c r="A57" s="356" t="s">
        <v>93</v>
      </c>
      <c r="B57" s="337" t="s">
        <v>394</v>
      </c>
      <c r="C57" s="235"/>
    </row>
    <row r="58" spans="1:3" s="85" customFormat="1" ht="12" customHeight="1">
      <c r="A58" s="356" t="s">
        <v>270</v>
      </c>
      <c r="B58" s="337" t="s">
        <v>268</v>
      </c>
      <c r="C58" s="235">
        <v>100000</v>
      </c>
    </row>
    <row r="59" spans="1:3" s="85" customFormat="1" ht="12" customHeight="1" thickBot="1">
      <c r="A59" s="357" t="s">
        <v>271</v>
      </c>
      <c r="B59" s="338" t="s">
        <v>269</v>
      </c>
      <c r="C59" s="237"/>
    </row>
    <row r="60" spans="1:3" s="85" customFormat="1" ht="12" customHeight="1" thickBot="1">
      <c r="A60" s="28" t="s">
        <v>23</v>
      </c>
      <c r="B60" s="228" t="s">
        <v>272</v>
      </c>
      <c r="C60" s="233">
        <f>SUM(C61:C63)</f>
        <v>0</v>
      </c>
    </row>
    <row r="61" spans="1:3" s="85" customFormat="1" ht="12" customHeight="1">
      <c r="A61" s="355" t="s">
        <v>169</v>
      </c>
      <c r="B61" s="336" t="s">
        <v>274</v>
      </c>
      <c r="C61" s="238"/>
    </row>
    <row r="62" spans="1:3" s="85" customFormat="1" ht="12" customHeight="1">
      <c r="A62" s="356" t="s">
        <v>170</v>
      </c>
      <c r="B62" s="337" t="s">
        <v>395</v>
      </c>
      <c r="C62" s="238"/>
    </row>
    <row r="63" spans="1:3" s="85" customFormat="1" ht="12" customHeight="1">
      <c r="A63" s="356" t="s">
        <v>202</v>
      </c>
      <c r="B63" s="337" t="s">
        <v>275</v>
      </c>
      <c r="C63" s="238"/>
    </row>
    <row r="64" spans="1:3" s="85" customFormat="1" ht="12" customHeight="1" thickBot="1">
      <c r="A64" s="357" t="s">
        <v>273</v>
      </c>
      <c r="B64" s="338" t="s">
        <v>276</v>
      </c>
      <c r="C64" s="238"/>
    </row>
    <row r="65" spans="1:3" s="85" customFormat="1" ht="12" customHeight="1" thickBot="1">
      <c r="A65" s="28" t="s">
        <v>24</v>
      </c>
      <c r="B65" s="20" t="s">
        <v>277</v>
      </c>
      <c r="C65" s="239">
        <f>+C8+C15+C22+C29+C37+C49+C55+C60</f>
        <v>72144922</v>
      </c>
    </row>
    <row r="66" spans="1:3" s="85" customFormat="1" ht="12" customHeight="1" thickBot="1">
      <c r="A66" s="358" t="s">
        <v>364</v>
      </c>
      <c r="B66" s="228" t="s">
        <v>279</v>
      </c>
      <c r="C66" s="233">
        <f>SUM(C67:C69)</f>
        <v>0</v>
      </c>
    </row>
    <row r="67" spans="1:3" s="85" customFormat="1" ht="12" customHeight="1">
      <c r="A67" s="355" t="s">
        <v>307</v>
      </c>
      <c r="B67" s="336" t="s">
        <v>280</v>
      </c>
      <c r="C67" s="238"/>
    </row>
    <row r="68" spans="1:3" s="85" customFormat="1" ht="12" customHeight="1">
      <c r="A68" s="356" t="s">
        <v>316</v>
      </c>
      <c r="B68" s="337" t="s">
        <v>281</v>
      </c>
      <c r="C68" s="238"/>
    </row>
    <row r="69" spans="1:3" s="85" customFormat="1" ht="12" customHeight="1" thickBot="1">
      <c r="A69" s="357" t="s">
        <v>317</v>
      </c>
      <c r="B69" s="339" t="s">
        <v>282</v>
      </c>
      <c r="C69" s="238"/>
    </row>
    <row r="70" spans="1:3" s="85" customFormat="1" ht="12" customHeight="1" thickBot="1">
      <c r="A70" s="358" t="s">
        <v>283</v>
      </c>
      <c r="B70" s="228" t="s">
        <v>284</v>
      </c>
      <c r="C70" s="233">
        <f>SUM(C71:C74)</f>
        <v>0</v>
      </c>
    </row>
    <row r="71" spans="1:3" s="85" customFormat="1" ht="12" customHeight="1">
      <c r="A71" s="355" t="s">
        <v>139</v>
      </c>
      <c r="B71" s="336" t="s">
        <v>285</v>
      </c>
      <c r="C71" s="238"/>
    </row>
    <row r="72" spans="1:3" s="85" customFormat="1" ht="12" customHeight="1">
      <c r="A72" s="356" t="s">
        <v>140</v>
      </c>
      <c r="B72" s="337" t="s">
        <v>519</v>
      </c>
      <c r="C72" s="238"/>
    </row>
    <row r="73" spans="1:3" s="85" customFormat="1" ht="12" customHeight="1">
      <c r="A73" s="356" t="s">
        <v>308</v>
      </c>
      <c r="B73" s="337" t="s">
        <v>286</v>
      </c>
      <c r="C73" s="325"/>
    </row>
    <row r="74" spans="1:3" s="85" customFormat="1" ht="12" customHeight="1" thickBot="1">
      <c r="A74" s="357" t="s">
        <v>309</v>
      </c>
      <c r="B74" s="230" t="s">
        <v>520</v>
      </c>
      <c r="C74" s="465"/>
    </row>
    <row r="75" spans="1:3" s="85" customFormat="1" ht="12" customHeight="1" thickBot="1">
      <c r="A75" s="358" t="s">
        <v>287</v>
      </c>
      <c r="B75" s="228" t="s">
        <v>288</v>
      </c>
      <c r="C75" s="233">
        <f>SUM(C76:C77)</f>
        <v>4846078</v>
      </c>
    </row>
    <row r="76" spans="1:3" s="85" customFormat="1" ht="12" customHeight="1">
      <c r="A76" s="355" t="s">
        <v>310</v>
      </c>
      <c r="B76" s="336" t="s">
        <v>289</v>
      </c>
      <c r="C76" s="549">
        <f>SUM('KV_1.1.sz.mell.'!C78)</f>
        <v>4846078</v>
      </c>
    </row>
    <row r="77" spans="1:3" s="85" customFormat="1" ht="12" customHeight="1" thickBot="1">
      <c r="A77" s="357" t="s">
        <v>311</v>
      </c>
      <c r="B77" s="338" t="s">
        <v>290</v>
      </c>
      <c r="C77" s="548"/>
    </row>
    <row r="78" spans="1:3" s="84" customFormat="1" ht="12" customHeight="1" thickBot="1">
      <c r="A78" s="358" t="s">
        <v>291</v>
      </c>
      <c r="B78" s="228" t="s">
        <v>292</v>
      </c>
      <c r="C78" s="233">
        <f>SUM(C79:C81)</f>
        <v>0</v>
      </c>
    </row>
    <row r="79" spans="1:3" s="85" customFormat="1" ht="12" customHeight="1">
      <c r="A79" s="355" t="s">
        <v>312</v>
      </c>
      <c r="B79" s="336" t="s">
        <v>293</v>
      </c>
      <c r="C79" s="238"/>
    </row>
    <row r="80" spans="1:3" s="85" customFormat="1" ht="12" customHeight="1">
      <c r="A80" s="356" t="s">
        <v>313</v>
      </c>
      <c r="B80" s="337" t="s">
        <v>294</v>
      </c>
      <c r="C80" s="238"/>
    </row>
    <row r="81" spans="1:3" s="85" customFormat="1" ht="12" customHeight="1" thickBot="1">
      <c r="A81" s="357" t="s">
        <v>314</v>
      </c>
      <c r="B81" s="338" t="s">
        <v>521</v>
      </c>
      <c r="C81" s="465"/>
    </row>
    <row r="82" spans="1:3" s="85" customFormat="1" ht="12" customHeight="1" thickBot="1">
      <c r="A82" s="358" t="s">
        <v>295</v>
      </c>
      <c r="B82" s="228" t="s">
        <v>315</v>
      </c>
      <c r="C82" s="233">
        <f>SUM(C83:C86)</f>
        <v>0</v>
      </c>
    </row>
    <row r="83" spans="1:3" s="85" customFormat="1" ht="12" customHeight="1">
      <c r="A83" s="359" t="s">
        <v>296</v>
      </c>
      <c r="B83" s="336" t="s">
        <v>297</v>
      </c>
      <c r="C83" s="238"/>
    </row>
    <row r="84" spans="1:3" s="85" customFormat="1" ht="12" customHeight="1">
      <c r="A84" s="360" t="s">
        <v>298</v>
      </c>
      <c r="B84" s="337" t="s">
        <v>299</v>
      </c>
      <c r="C84" s="238"/>
    </row>
    <row r="85" spans="1:3" s="85" customFormat="1" ht="12" customHeight="1">
      <c r="A85" s="360" t="s">
        <v>300</v>
      </c>
      <c r="B85" s="337" t="s">
        <v>301</v>
      </c>
      <c r="C85" s="238"/>
    </row>
    <row r="86" spans="1:3" s="84" customFormat="1" ht="12" customHeight="1" thickBot="1">
      <c r="A86" s="361" t="s">
        <v>302</v>
      </c>
      <c r="B86" s="338" t="s">
        <v>303</v>
      </c>
      <c r="C86" s="238"/>
    </row>
    <row r="87" spans="1:3" s="84" customFormat="1" ht="12" customHeight="1" thickBot="1">
      <c r="A87" s="358" t="s">
        <v>304</v>
      </c>
      <c r="B87" s="228" t="s">
        <v>442</v>
      </c>
      <c r="C87" s="379"/>
    </row>
    <row r="88" spans="1:3" s="84" customFormat="1" ht="12" customHeight="1" thickBot="1">
      <c r="A88" s="358" t="s">
        <v>468</v>
      </c>
      <c r="B88" s="228" t="s">
        <v>305</v>
      </c>
      <c r="C88" s="379"/>
    </row>
    <row r="89" spans="1:3" s="84" customFormat="1" ht="12" customHeight="1" thickBot="1">
      <c r="A89" s="358" t="s">
        <v>469</v>
      </c>
      <c r="B89" s="343" t="s">
        <v>445</v>
      </c>
      <c r="C89" s="239">
        <f>+C66+C70+C75+C78+C82+C88+C87</f>
        <v>4846078</v>
      </c>
    </row>
    <row r="90" spans="1:3" s="84" customFormat="1" ht="12" customHeight="1" thickBot="1">
      <c r="A90" s="362" t="s">
        <v>470</v>
      </c>
      <c r="B90" s="344" t="s">
        <v>471</v>
      </c>
      <c r="C90" s="239">
        <f>+C65+C89</f>
        <v>76991000</v>
      </c>
    </row>
    <row r="91" spans="1:3" s="85" customFormat="1" ht="15" customHeight="1" thickBot="1">
      <c r="A91" s="195"/>
      <c r="B91" s="196"/>
      <c r="C91" s="296"/>
    </row>
    <row r="92" spans="1:3" s="58" customFormat="1" ht="16.5" customHeight="1" thickBot="1">
      <c r="A92" s="199"/>
      <c r="B92" s="200" t="s">
        <v>53</v>
      </c>
      <c r="C92" s="298"/>
    </row>
    <row r="93" spans="1:3" s="86" customFormat="1" ht="12" customHeight="1" thickBot="1">
      <c r="A93" s="329" t="s">
        <v>16</v>
      </c>
      <c r="B93" s="27" t="s">
        <v>475</v>
      </c>
      <c r="C93" s="232">
        <f>+C94+C95+C96+C97+C98+C111</f>
        <v>54235347</v>
      </c>
    </row>
    <row r="94" spans="1:3" ht="12" customHeight="1">
      <c r="A94" s="363" t="s">
        <v>94</v>
      </c>
      <c r="B94" s="9" t="s">
        <v>46</v>
      </c>
      <c r="C94" s="234">
        <f>SUM('KV_1.1.sz.mell.'!C99)</f>
        <v>23058520</v>
      </c>
    </row>
    <row r="95" spans="1:3" ht="12" customHeight="1">
      <c r="A95" s="356" t="s">
        <v>95</v>
      </c>
      <c r="B95" s="7" t="s">
        <v>171</v>
      </c>
      <c r="C95" s="235">
        <f>SUM('KV_1.1.sz.mell.'!C100)</f>
        <v>4150694</v>
      </c>
    </row>
    <row r="96" spans="1:3" ht="12" customHeight="1">
      <c r="A96" s="356" t="s">
        <v>96</v>
      </c>
      <c r="B96" s="7" t="s">
        <v>130</v>
      </c>
      <c r="C96" s="235">
        <f>SUM('KV_1.1.sz.mell.'!C101)</f>
        <v>17165000</v>
      </c>
    </row>
    <row r="97" spans="1:3" ht="12" customHeight="1">
      <c r="A97" s="356" t="s">
        <v>97</v>
      </c>
      <c r="B97" s="10" t="s">
        <v>172</v>
      </c>
      <c r="C97" s="235">
        <f>SUM('KV_1.1.sz.mell.'!C102)</f>
        <v>2211000</v>
      </c>
    </row>
    <row r="98" spans="1:3" ht="12" customHeight="1">
      <c r="A98" s="356" t="s">
        <v>108</v>
      </c>
      <c r="B98" s="18" t="s">
        <v>173</v>
      </c>
      <c r="C98" s="237">
        <f>SUM(C99:C110)</f>
        <v>3400000</v>
      </c>
    </row>
    <row r="99" spans="1:3" ht="12" customHeight="1">
      <c r="A99" s="356" t="s">
        <v>98</v>
      </c>
      <c r="B99" s="7" t="s">
        <v>472</v>
      </c>
      <c r="C99" s="237"/>
    </row>
    <row r="100" spans="1:3" ht="12" customHeight="1">
      <c r="A100" s="356" t="s">
        <v>99</v>
      </c>
      <c r="B100" s="122" t="s">
        <v>409</v>
      </c>
      <c r="C100" s="237"/>
    </row>
    <row r="101" spans="1:3" ht="12" customHeight="1">
      <c r="A101" s="356" t="s">
        <v>109</v>
      </c>
      <c r="B101" s="122" t="s">
        <v>408</v>
      </c>
      <c r="C101" s="237"/>
    </row>
    <row r="102" spans="1:3" ht="12" customHeight="1">
      <c r="A102" s="356" t="s">
        <v>110</v>
      </c>
      <c r="B102" s="122" t="s">
        <v>321</v>
      </c>
      <c r="C102" s="237"/>
    </row>
    <row r="103" spans="1:3" ht="12" customHeight="1">
      <c r="A103" s="356" t="s">
        <v>111</v>
      </c>
      <c r="B103" s="123" t="s">
        <v>322</v>
      </c>
      <c r="C103" s="237"/>
    </row>
    <row r="104" spans="1:3" ht="12" customHeight="1">
      <c r="A104" s="356" t="s">
        <v>112</v>
      </c>
      <c r="B104" s="123" t="s">
        <v>323</v>
      </c>
      <c r="C104" s="237"/>
    </row>
    <row r="105" spans="1:3" ht="12" customHeight="1">
      <c r="A105" s="356" t="s">
        <v>114</v>
      </c>
      <c r="B105" s="122" t="s">
        <v>324</v>
      </c>
      <c r="C105" s="237">
        <f>SUM('KV_1.1.sz.mell.'!C110)</f>
        <v>1000000</v>
      </c>
    </row>
    <row r="106" spans="1:3" ht="12" customHeight="1">
      <c r="A106" s="356" t="s">
        <v>174</v>
      </c>
      <c r="B106" s="122" t="s">
        <v>325</v>
      </c>
      <c r="C106" s="237"/>
    </row>
    <row r="107" spans="1:3" ht="12" customHeight="1">
      <c r="A107" s="356" t="s">
        <v>319</v>
      </c>
      <c r="B107" s="123" t="s">
        <v>326</v>
      </c>
      <c r="C107" s="237"/>
    </row>
    <row r="108" spans="1:3" ht="12" customHeight="1">
      <c r="A108" s="364" t="s">
        <v>320</v>
      </c>
      <c r="B108" s="124" t="s">
        <v>327</v>
      </c>
      <c r="C108" s="237"/>
    </row>
    <row r="109" spans="1:3" ht="12" customHeight="1">
      <c r="A109" s="356" t="s">
        <v>406</v>
      </c>
      <c r="B109" s="124" t="s">
        <v>328</v>
      </c>
      <c r="C109" s="237"/>
    </row>
    <row r="110" spans="1:3" ht="12" customHeight="1">
      <c r="A110" s="356" t="s">
        <v>407</v>
      </c>
      <c r="B110" s="123" t="s">
        <v>329</v>
      </c>
      <c r="C110" s="237">
        <f>SUM('KV_1.1.sz.mell.'!C115)</f>
        <v>2400000</v>
      </c>
    </row>
    <row r="111" spans="1:3" ht="12" customHeight="1">
      <c r="A111" s="356" t="s">
        <v>411</v>
      </c>
      <c r="B111" s="10" t="s">
        <v>47</v>
      </c>
      <c r="C111" s="235">
        <f>SUM(C112:C113)</f>
        <v>4250133</v>
      </c>
    </row>
    <row r="112" spans="1:3" ht="12" customHeight="1">
      <c r="A112" s="357" t="s">
        <v>412</v>
      </c>
      <c r="B112" s="7" t="s">
        <v>473</v>
      </c>
      <c r="C112" s="235">
        <f>SUM('KV_1.1.sz.mell.'!C117)</f>
        <v>4250133</v>
      </c>
    </row>
    <row r="113" spans="1:3" ht="12" customHeight="1" thickBot="1">
      <c r="A113" s="365" t="s">
        <v>413</v>
      </c>
      <c r="B113" s="125" t="s">
        <v>474</v>
      </c>
      <c r="C113" s="241"/>
    </row>
    <row r="114" spans="1:3" ht="12" customHeight="1" thickBot="1">
      <c r="A114" s="28" t="s">
        <v>17</v>
      </c>
      <c r="B114" s="26" t="s">
        <v>330</v>
      </c>
      <c r="C114" s="233">
        <f>+C115+C117+C119</f>
        <v>21992343</v>
      </c>
    </row>
    <row r="115" spans="1:3" ht="12" customHeight="1">
      <c r="A115" s="355" t="s">
        <v>100</v>
      </c>
      <c r="B115" s="7" t="s">
        <v>201</v>
      </c>
      <c r="C115" s="236">
        <f>SUM('KV_1.1.sz.mell.'!C120)</f>
        <v>508000</v>
      </c>
    </row>
    <row r="116" spans="1:3" ht="12" customHeight="1">
      <c r="A116" s="355" t="s">
        <v>101</v>
      </c>
      <c r="B116" s="11" t="s">
        <v>334</v>
      </c>
      <c r="C116" s="236"/>
    </row>
    <row r="117" spans="1:3" ht="12" customHeight="1">
      <c r="A117" s="355" t="s">
        <v>102</v>
      </c>
      <c r="B117" s="11" t="s">
        <v>175</v>
      </c>
      <c r="C117" s="235">
        <v>20984343</v>
      </c>
    </row>
    <row r="118" spans="1:3" ht="12" customHeight="1">
      <c r="A118" s="355" t="s">
        <v>103</v>
      </c>
      <c r="B118" s="11" t="s">
        <v>335</v>
      </c>
      <c r="C118" s="208"/>
    </row>
    <row r="119" spans="1:3" ht="12" customHeight="1">
      <c r="A119" s="355" t="s">
        <v>104</v>
      </c>
      <c r="B119" s="230" t="s">
        <v>203</v>
      </c>
      <c r="C119" s="208">
        <v>500000</v>
      </c>
    </row>
    <row r="120" spans="1:3" ht="12" customHeight="1">
      <c r="A120" s="355" t="s">
        <v>113</v>
      </c>
      <c r="B120" s="229" t="s">
        <v>396</v>
      </c>
      <c r="C120" s="208"/>
    </row>
    <row r="121" spans="1:3" ht="12" customHeight="1">
      <c r="A121" s="355" t="s">
        <v>115</v>
      </c>
      <c r="B121" s="332" t="s">
        <v>340</v>
      </c>
      <c r="C121" s="208"/>
    </row>
    <row r="122" spans="1:3" ht="12" customHeight="1">
      <c r="A122" s="355" t="s">
        <v>176</v>
      </c>
      <c r="B122" s="123" t="s">
        <v>323</v>
      </c>
      <c r="C122" s="208"/>
    </row>
    <row r="123" spans="1:3" ht="12" customHeight="1">
      <c r="A123" s="355" t="s">
        <v>177</v>
      </c>
      <c r="B123" s="123" t="s">
        <v>339</v>
      </c>
      <c r="C123" s="208"/>
    </row>
    <row r="124" spans="1:3" ht="12" customHeight="1">
      <c r="A124" s="355" t="s">
        <v>178</v>
      </c>
      <c r="B124" s="123" t="s">
        <v>338</v>
      </c>
      <c r="C124" s="208"/>
    </row>
    <row r="125" spans="1:3" ht="12" customHeight="1">
      <c r="A125" s="355" t="s">
        <v>331</v>
      </c>
      <c r="B125" s="123" t="s">
        <v>326</v>
      </c>
      <c r="C125" s="208"/>
    </row>
    <row r="126" spans="1:3" ht="12" customHeight="1">
      <c r="A126" s="355" t="s">
        <v>332</v>
      </c>
      <c r="B126" s="123" t="s">
        <v>337</v>
      </c>
      <c r="C126" s="208">
        <v>500000</v>
      </c>
    </row>
    <row r="127" spans="1:3" ht="12" customHeight="1" thickBot="1">
      <c r="A127" s="364" t="s">
        <v>333</v>
      </c>
      <c r="B127" s="123" t="s">
        <v>336</v>
      </c>
      <c r="C127" s="210"/>
    </row>
    <row r="128" spans="1:3" ht="12" customHeight="1" thickBot="1">
      <c r="A128" s="28" t="s">
        <v>18</v>
      </c>
      <c r="B128" s="112" t="s">
        <v>416</v>
      </c>
      <c r="C128" s="233">
        <f>+C93+C114</f>
        <v>76227690</v>
      </c>
    </row>
    <row r="129" spans="1:3" ht="12" customHeight="1" thickBot="1">
      <c r="A129" s="28" t="s">
        <v>19</v>
      </c>
      <c r="B129" s="112" t="s">
        <v>417</v>
      </c>
      <c r="C129" s="233">
        <f>+C130+C131+C132</f>
        <v>0</v>
      </c>
    </row>
    <row r="130" spans="1:3" s="86" customFormat="1" ht="12" customHeight="1">
      <c r="A130" s="355" t="s">
        <v>238</v>
      </c>
      <c r="B130" s="8" t="s">
        <v>478</v>
      </c>
      <c r="C130" s="208"/>
    </row>
    <row r="131" spans="1:3" ht="12" customHeight="1">
      <c r="A131" s="355" t="s">
        <v>239</v>
      </c>
      <c r="B131" s="8" t="s">
        <v>425</v>
      </c>
      <c r="C131" s="208"/>
    </row>
    <row r="132" spans="1:3" ht="12" customHeight="1" thickBot="1">
      <c r="A132" s="364" t="s">
        <v>240</v>
      </c>
      <c r="B132" s="6" t="s">
        <v>477</v>
      </c>
      <c r="C132" s="208"/>
    </row>
    <row r="133" spans="1:3" ht="12" customHeight="1" thickBot="1">
      <c r="A133" s="28" t="s">
        <v>20</v>
      </c>
      <c r="B133" s="112" t="s">
        <v>418</v>
      </c>
      <c r="C133" s="233">
        <f>+C134+C135+C136+C137+C138+C139</f>
        <v>0</v>
      </c>
    </row>
    <row r="134" spans="1:3" ht="12" customHeight="1">
      <c r="A134" s="355" t="s">
        <v>87</v>
      </c>
      <c r="B134" s="8" t="s">
        <v>427</v>
      </c>
      <c r="C134" s="208"/>
    </row>
    <row r="135" spans="1:3" ht="12" customHeight="1">
      <c r="A135" s="355" t="s">
        <v>88</v>
      </c>
      <c r="B135" s="8" t="s">
        <v>419</v>
      </c>
      <c r="C135" s="208"/>
    </row>
    <row r="136" spans="1:3" ht="12" customHeight="1">
      <c r="A136" s="355" t="s">
        <v>89</v>
      </c>
      <c r="B136" s="8" t="s">
        <v>420</v>
      </c>
      <c r="C136" s="208"/>
    </row>
    <row r="137" spans="1:3" ht="12" customHeight="1">
      <c r="A137" s="355" t="s">
        <v>163</v>
      </c>
      <c r="B137" s="8" t="s">
        <v>476</v>
      </c>
      <c r="C137" s="208"/>
    </row>
    <row r="138" spans="1:3" ht="12" customHeight="1">
      <c r="A138" s="355" t="s">
        <v>164</v>
      </c>
      <c r="B138" s="8" t="s">
        <v>422</v>
      </c>
      <c r="C138" s="208"/>
    </row>
    <row r="139" spans="1:3" s="86" customFormat="1" ht="12" customHeight="1" thickBot="1">
      <c r="A139" s="364" t="s">
        <v>165</v>
      </c>
      <c r="B139" s="6" t="s">
        <v>423</v>
      </c>
      <c r="C139" s="208"/>
    </row>
    <row r="140" spans="1:11" ht="12" customHeight="1" thickBot="1">
      <c r="A140" s="28" t="s">
        <v>21</v>
      </c>
      <c r="B140" s="112" t="s">
        <v>498</v>
      </c>
      <c r="C140" s="239">
        <f>+C141+C142+C144+C145+C143</f>
        <v>763310</v>
      </c>
      <c r="K140" s="206"/>
    </row>
    <row r="141" spans="1:3" ht="12.75">
      <c r="A141" s="355" t="s">
        <v>90</v>
      </c>
      <c r="B141" s="8" t="s">
        <v>341</v>
      </c>
      <c r="C141" s="208"/>
    </row>
    <row r="142" spans="1:3" ht="12" customHeight="1">
      <c r="A142" s="355" t="s">
        <v>91</v>
      </c>
      <c r="B142" s="8" t="s">
        <v>342</v>
      </c>
      <c r="C142" s="208">
        <f>SUM('KV_1.1.sz.mell.'!C147)</f>
        <v>763310</v>
      </c>
    </row>
    <row r="143" spans="1:3" s="86" customFormat="1" ht="12" customHeight="1">
      <c r="A143" s="355" t="s">
        <v>258</v>
      </c>
      <c r="B143" s="8" t="s">
        <v>497</v>
      </c>
      <c r="C143" s="208"/>
    </row>
    <row r="144" spans="1:3" s="86" customFormat="1" ht="12" customHeight="1">
      <c r="A144" s="355" t="s">
        <v>259</v>
      </c>
      <c r="B144" s="8" t="s">
        <v>432</v>
      </c>
      <c r="C144" s="208"/>
    </row>
    <row r="145" spans="1:3" s="86" customFormat="1" ht="12" customHeight="1" thickBot="1">
      <c r="A145" s="364" t="s">
        <v>260</v>
      </c>
      <c r="B145" s="6" t="s">
        <v>360</v>
      </c>
      <c r="C145" s="208"/>
    </row>
    <row r="146" spans="1:3" s="86" customFormat="1" ht="12" customHeight="1" thickBot="1">
      <c r="A146" s="28" t="s">
        <v>22</v>
      </c>
      <c r="B146" s="112" t="s">
        <v>433</v>
      </c>
      <c r="C146" s="242">
        <f>+C147+C148+C149+C150+C151</f>
        <v>0</v>
      </c>
    </row>
    <row r="147" spans="1:3" s="86" customFormat="1" ht="12" customHeight="1">
      <c r="A147" s="355" t="s">
        <v>92</v>
      </c>
      <c r="B147" s="8" t="s">
        <v>428</v>
      </c>
      <c r="C147" s="208"/>
    </row>
    <row r="148" spans="1:3" s="86" customFormat="1" ht="12" customHeight="1">
      <c r="A148" s="355" t="s">
        <v>93</v>
      </c>
      <c r="B148" s="8" t="s">
        <v>435</v>
      </c>
      <c r="C148" s="208"/>
    </row>
    <row r="149" spans="1:3" s="86" customFormat="1" ht="12" customHeight="1">
      <c r="A149" s="355" t="s">
        <v>270</v>
      </c>
      <c r="B149" s="8" t="s">
        <v>430</v>
      </c>
      <c r="C149" s="208"/>
    </row>
    <row r="150" spans="1:3" ht="12.75" customHeight="1">
      <c r="A150" s="355" t="s">
        <v>271</v>
      </c>
      <c r="B150" s="8" t="s">
        <v>479</v>
      </c>
      <c r="C150" s="208"/>
    </row>
    <row r="151" spans="1:3" ht="12.75" customHeight="1" thickBot="1">
      <c r="A151" s="364" t="s">
        <v>434</v>
      </c>
      <c r="B151" s="6" t="s">
        <v>436</v>
      </c>
      <c r="C151" s="210"/>
    </row>
    <row r="152" spans="1:3" ht="12.75" customHeight="1" thickBot="1">
      <c r="A152" s="404" t="s">
        <v>23</v>
      </c>
      <c r="B152" s="112" t="s">
        <v>437</v>
      </c>
      <c r="C152" s="242"/>
    </row>
    <row r="153" spans="1:3" ht="12" customHeight="1" thickBot="1">
      <c r="A153" s="404" t="s">
        <v>24</v>
      </c>
      <c r="B153" s="112" t="s">
        <v>438</v>
      </c>
      <c r="C153" s="242"/>
    </row>
    <row r="154" spans="1:3" ht="15" customHeight="1" thickBot="1">
      <c r="A154" s="28" t="s">
        <v>25</v>
      </c>
      <c r="B154" s="112" t="s">
        <v>440</v>
      </c>
      <c r="C154" s="346">
        <f>+C129+C133+C140+C146+C152+C153</f>
        <v>763310</v>
      </c>
    </row>
    <row r="155" spans="1:3" ht="13.5" thickBot="1">
      <c r="A155" s="366" t="s">
        <v>26</v>
      </c>
      <c r="B155" s="307" t="s">
        <v>439</v>
      </c>
      <c r="C155" s="346">
        <f>+C128+C154</f>
        <v>76991000</v>
      </c>
    </row>
    <row r="156" spans="1:3" ht="15" customHeight="1" thickBot="1">
      <c r="A156" s="313"/>
      <c r="B156" s="314"/>
      <c r="C156" s="500">
        <f>C90-C155</f>
        <v>0</v>
      </c>
    </row>
    <row r="157" spans="1:3" ht="14.25" customHeight="1" thickBot="1">
      <c r="A157" s="204" t="s">
        <v>480</v>
      </c>
      <c r="B157" s="205"/>
      <c r="C157" s="109">
        <v>5</v>
      </c>
    </row>
    <row r="158" spans="1:3" ht="13.5" thickBot="1">
      <c r="A158" s="204" t="s">
        <v>193</v>
      </c>
      <c r="B158" s="205"/>
      <c r="C158" s="109">
        <v>4</v>
      </c>
    </row>
    <row r="159" spans="1:3" ht="12.75">
      <c r="A159" s="497"/>
      <c r="B159" s="498"/>
      <c r="C159" s="499"/>
    </row>
    <row r="160" spans="1:2" ht="12.75">
      <c r="A160" s="497"/>
      <c r="B160" s="498"/>
    </row>
    <row r="161" spans="1:3" ht="12.75">
      <c r="A161" s="497"/>
      <c r="B161" s="498"/>
      <c r="C161" s="499"/>
    </row>
    <row r="162" spans="1:3" ht="12.75">
      <c r="A162" s="497"/>
      <c r="B162" s="498"/>
      <c r="C162" s="499"/>
    </row>
    <row r="163" spans="1:3" ht="12.75">
      <c r="A163" s="497"/>
      <c r="B163" s="498"/>
      <c r="C163" s="499"/>
    </row>
    <row r="164" spans="1:3" ht="12.75">
      <c r="A164" s="497"/>
      <c r="B164" s="498"/>
      <c r="C164" s="499"/>
    </row>
    <row r="165" spans="1:3" ht="12.75">
      <c r="A165" s="497"/>
      <c r="B165" s="498"/>
      <c r="C165" s="499"/>
    </row>
    <row r="166" spans="1:3" ht="12.75">
      <c r="A166" s="497"/>
      <c r="B166" s="498"/>
      <c r="C166" s="499"/>
    </row>
    <row r="167" spans="1:3" ht="12.75">
      <c r="A167" s="497"/>
      <c r="B167" s="498"/>
      <c r="C167" s="499"/>
    </row>
    <row r="168" spans="1:3" ht="12.75">
      <c r="A168" s="497"/>
      <c r="B168" s="498"/>
      <c r="C168" s="499"/>
    </row>
    <row r="169" spans="1:3" ht="12.75">
      <c r="A169" s="497"/>
      <c r="B169" s="498"/>
      <c r="C169" s="499"/>
    </row>
    <row r="170" spans="1:3" ht="12.75">
      <c r="A170" s="497"/>
      <c r="B170" s="498"/>
      <c r="C170" s="499"/>
    </row>
    <row r="171" spans="1:3" ht="12.75">
      <c r="A171" s="497"/>
      <c r="B171" s="498"/>
      <c r="C171" s="499"/>
    </row>
    <row r="172" spans="1:3" ht="12.75">
      <c r="A172" s="497"/>
      <c r="B172" s="498"/>
      <c r="C172" s="499"/>
    </row>
    <row r="173" spans="1:3" ht="12.75">
      <c r="A173" s="497"/>
      <c r="B173" s="498"/>
      <c r="C173" s="499"/>
    </row>
    <row r="174" spans="1:3" ht="12.75">
      <c r="A174" s="497"/>
      <c r="B174" s="498"/>
      <c r="C174" s="499"/>
    </row>
    <row r="175" spans="1:3" ht="12.75">
      <c r="A175" s="497"/>
      <c r="B175" s="498"/>
      <c r="C175" s="499"/>
    </row>
    <row r="176" spans="1:3" ht="12.75">
      <c r="A176" s="497"/>
      <c r="B176" s="498"/>
      <c r="C176" s="499"/>
    </row>
    <row r="177" spans="1:3" ht="12.75">
      <c r="A177" s="497"/>
      <c r="B177" s="498"/>
      <c r="C177" s="499"/>
    </row>
    <row r="178" spans="1:3" ht="12.75">
      <c r="A178" s="497"/>
      <c r="B178" s="498"/>
      <c r="C178" s="4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2" manualBreakCount="2">
    <brk id="65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160" sqref="C160"/>
    </sheetView>
  </sheetViews>
  <sheetFormatPr defaultColWidth="9.00390625" defaultRowHeight="12.75"/>
  <cols>
    <col min="1" max="1" width="19.50390625" style="315" customWidth="1"/>
    <col min="2" max="2" width="72.00390625" style="316" customWidth="1"/>
    <col min="3" max="3" width="25.00390625" style="317" customWidth="1"/>
    <col min="4" max="16384" width="9.375" style="2" customWidth="1"/>
  </cols>
  <sheetData>
    <row r="1" spans="1:3" s="1" customFormat="1" ht="16.5" customHeight="1" thickBot="1">
      <c r="A1" s="479"/>
      <c r="B1" s="480"/>
      <c r="C1" s="478" t="s">
        <v>585</v>
      </c>
    </row>
    <row r="2" spans="1:3" s="82" customFormat="1" ht="21" customHeight="1">
      <c r="A2" s="481" t="s">
        <v>57</v>
      </c>
      <c r="B2" s="505" t="s">
        <v>549</v>
      </c>
      <c r="C2" s="482" t="s">
        <v>50</v>
      </c>
    </row>
    <row r="3" spans="1:3" s="82" customFormat="1" ht="16.5" thickBot="1">
      <c r="A3" s="483" t="s">
        <v>190</v>
      </c>
      <c r="B3" s="484" t="s">
        <v>398</v>
      </c>
      <c r="C3" s="485" t="s">
        <v>56</v>
      </c>
    </row>
    <row r="4" spans="1:3" s="83" customFormat="1" ht="15.75" customHeight="1" thickBot="1">
      <c r="A4" s="486"/>
      <c r="B4" s="486"/>
      <c r="C4" s="487" t="str">
        <f>'KV_10.1.sz.mell'!C4</f>
        <v>Forintban!</v>
      </c>
    </row>
    <row r="5" spans="1:3" ht="13.5" thickBot="1">
      <c r="A5" s="488" t="s">
        <v>192</v>
      </c>
      <c r="B5" s="489" t="s">
        <v>512</v>
      </c>
      <c r="C5" s="490" t="s">
        <v>51</v>
      </c>
    </row>
    <row r="6" spans="1:3" s="58" customFormat="1" ht="12.75" customHeight="1" thickBot="1">
      <c r="A6" s="491"/>
      <c r="B6" s="492" t="s">
        <v>454</v>
      </c>
      <c r="C6" s="493" t="s">
        <v>455</v>
      </c>
    </row>
    <row r="7" spans="1:3" s="58" customFormat="1" ht="15.75" customHeight="1" thickBot="1">
      <c r="A7" s="189"/>
      <c r="B7" s="190" t="s">
        <v>52</v>
      </c>
      <c r="C7" s="291"/>
    </row>
    <row r="8" spans="1:3" s="58" customFormat="1" ht="12" customHeight="1" thickBot="1">
      <c r="A8" s="28" t="s">
        <v>16</v>
      </c>
      <c r="B8" s="20" t="s">
        <v>223</v>
      </c>
      <c r="C8" s="233">
        <f>+C9+C10+C11+C12+C13+C14</f>
        <v>0</v>
      </c>
    </row>
    <row r="9" spans="1:3" s="84" customFormat="1" ht="12" customHeight="1">
      <c r="A9" s="355" t="s">
        <v>94</v>
      </c>
      <c r="B9" s="336" t="s">
        <v>224</v>
      </c>
      <c r="C9" s="236"/>
    </row>
    <row r="10" spans="1:3" s="85" customFormat="1" ht="12" customHeight="1">
      <c r="A10" s="356" t="s">
        <v>95</v>
      </c>
      <c r="B10" s="337" t="s">
        <v>225</v>
      </c>
      <c r="C10" s="235"/>
    </row>
    <row r="11" spans="1:3" s="85" customFormat="1" ht="12" customHeight="1">
      <c r="A11" s="356" t="s">
        <v>96</v>
      </c>
      <c r="B11" s="337" t="s">
        <v>500</v>
      </c>
      <c r="C11" s="235">
        <f>SUM('KV_1.2.sz.mell.'!C13)</f>
        <v>0</v>
      </c>
    </row>
    <row r="12" spans="1:3" s="85" customFormat="1" ht="12" customHeight="1">
      <c r="A12" s="356" t="s">
        <v>97</v>
      </c>
      <c r="B12" s="337" t="s">
        <v>226</v>
      </c>
      <c r="C12" s="235"/>
    </row>
    <row r="13" spans="1:3" s="85" customFormat="1" ht="12" customHeight="1">
      <c r="A13" s="356" t="s">
        <v>138</v>
      </c>
      <c r="B13" s="337" t="s">
        <v>467</v>
      </c>
      <c r="C13" s="235"/>
    </row>
    <row r="14" spans="1:3" s="84" customFormat="1" ht="12" customHeight="1" thickBot="1">
      <c r="A14" s="357" t="s">
        <v>98</v>
      </c>
      <c r="B14" s="338" t="s">
        <v>401</v>
      </c>
      <c r="C14" s="235"/>
    </row>
    <row r="15" spans="1:3" s="84" customFormat="1" ht="12" customHeight="1" thickBot="1">
      <c r="A15" s="28" t="s">
        <v>17</v>
      </c>
      <c r="B15" s="228" t="s">
        <v>227</v>
      </c>
      <c r="C15" s="233">
        <f>+C16+C17+C18+C19+C20</f>
        <v>0</v>
      </c>
    </row>
    <row r="16" spans="1:3" s="84" customFormat="1" ht="12" customHeight="1">
      <c r="A16" s="355" t="s">
        <v>100</v>
      </c>
      <c r="B16" s="336" t="s">
        <v>228</v>
      </c>
      <c r="C16" s="236"/>
    </row>
    <row r="17" spans="1:3" s="84" customFormat="1" ht="12" customHeight="1">
      <c r="A17" s="356" t="s">
        <v>101</v>
      </c>
      <c r="B17" s="337" t="s">
        <v>229</v>
      </c>
      <c r="C17" s="235"/>
    </row>
    <row r="18" spans="1:3" s="84" customFormat="1" ht="12" customHeight="1">
      <c r="A18" s="356" t="s">
        <v>102</v>
      </c>
      <c r="B18" s="337" t="s">
        <v>390</v>
      </c>
      <c r="C18" s="235"/>
    </row>
    <row r="19" spans="1:3" s="84" customFormat="1" ht="12" customHeight="1">
      <c r="A19" s="356" t="s">
        <v>103</v>
      </c>
      <c r="B19" s="337" t="s">
        <v>391</v>
      </c>
      <c r="C19" s="235"/>
    </row>
    <row r="20" spans="1:3" s="84" customFormat="1" ht="12" customHeight="1">
      <c r="A20" s="356" t="s">
        <v>104</v>
      </c>
      <c r="B20" s="337" t="s">
        <v>230</v>
      </c>
      <c r="C20" s="235"/>
    </row>
    <row r="21" spans="1:3" s="85" customFormat="1" ht="12" customHeight="1" thickBot="1">
      <c r="A21" s="357" t="s">
        <v>113</v>
      </c>
      <c r="B21" s="338" t="s">
        <v>231</v>
      </c>
      <c r="C21" s="237"/>
    </row>
    <row r="22" spans="1:3" s="85" customFormat="1" ht="12" customHeight="1" thickBot="1">
      <c r="A22" s="28" t="s">
        <v>18</v>
      </c>
      <c r="B22" s="20" t="s">
        <v>232</v>
      </c>
      <c r="C22" s="233">
        <f>+C23+C24+C25+C26+C27</f>
        <v>0</v>
      </c>
    </row>
    <row r="23" spans="1:3" s="85" customFormat="1" ht="12" customHeight="1">
      <c r="A23" s="355" t="s">
        <v>83</v>
      </c>
      <c r="B23" s="336" t="s">
        <v>233</v>
      </c>
      <c r="C23" s="236">
        <f>SUM('KV_1.2.sz.mell.'!C25)</f>
        <v>0</v>
      </c>
    </row>
    <row r="24" spans="1:3" s="84" customFormat="1" ht="12" customHeight="1">
      <c r="A24" s="356" t="s">
        <v>84</v>
      </c>
      <c r="B24" s="337" t="s">
        <v>234</v>
      </c>
      <c r="C24" s="235"/>
    </row>
    <row r="25" spans="1:3" s="85" customFormat="1" ht="12" customHeight="1">
      <c r="A25" s="356" t="s">
        <v>85</v>
      </c>
      <c r="B25" s="337" t="s">
        <v>392</v>
      </c>
      <c r="C25" s="235"/>
    </row>
    <row r="26" spans="1:3" s="85" customFormat="1" ht="12" customHeight="1">
      <c r="A26" s="356" t="s">
        <v>86</v>
      </c>
      <c r="B26" s="337" t="s">
        <v>393</v>
      </c>
      <c r="C26" s="235"/>
    </row>
    <row r="27" spans="1:3" s="85" customFormat="1" ht="12" customHeight="1">
      <c r="A27" s="356" t="s">
        <v>159</v>
      </c>
      <c r="B27" s="337" t="s">
        <v>235</v>
      </c>
      <c r="C27" s="235"/>
    </row>
    <row r="28" spans="1:3" s="85" customFormat="1" ht="12" customHeight="1" thickBot="1">
      <c r="A28" s="357" t="s">
        <v>160</v>
      </c>
      <c r="B28" s="338" t="s">
        <v>236</v>
      </c>
      <c r="C28" s="237"/>
    </row>
    <row r="29" spans="1:3" s="85" customFormat="1" ht="12" customHeight="1" thickBot="1">
      <c r="A29" s="28" t="s">
        <v>161</v>
      </c>
      <c r="B29" s="20" t="s">
        <v>237</v>
      </c>
      <c r="C29" s="239">
        <f>SUM(C30:C36)</f>
        <v>0</v>
      </c>
    </row>
    <row r="30" spans="1:3" s="85" customFormat="1" ht="12" customHeight="1">
      <c r="A30" s="355" t="s">
        <v>238</v>
      </c>
      <c r="B30" s="336" t="s">
        <v>536</v>
      </c>
      <c r="C30" s="236"/>
    </row>
    <row r="31" spans="1:3" s="85" customFormat="1" ht="12" customHeight="1">
      <c r="A31" s="356" t="s">
        <v>239</v>
      </c>
      <c r="B31" s="337" t="s">
        <v>505</v>
      </c>
      <c r="C31" s="235"/>
    </row>
    <row r="32" spans="1:3" s="85" customFormat="1" ht="12" customHeight="1">
      <c r="A32" s="356" t="s">
        <v>240</v>
      </c>
      <c r="B32" s="337" t="s">
        <v>506</v>
      </c>
      <c r="C32" s="235"/>
    </row>
    <row r="33" spans="1:3" s="85" customFormat="1" ht="12" customHeight="1">
      <c r="A33" s="356" t="s">
        <v>241</v>
      </c>
      <c r="B33" s="337" t="s">
        <v>507</v>
      </c>
      <c r="C33" s="235"/>
    </row>
    <row r="34" spans="1:3" s="85" customFormat="1" ht="12" customHeight="1">
      <c r="A34" s="356" t="s">
        <v>502</v>
      </c>
      <c r="B34" s="337" t="s">
        <v>242</v>
      </c>
      <c r="C34" s="235"/>
    </row>
    <row r="35" spans="1:3" s="85" customFormat="1" ht="12" customHeight="1">
      <c r="A35" s="356" t="s">
        <v>503</v>
      </c>
      <c r="B35" s="337" t="s">
        <v>243</v>
      </c>
      <c r="C35" s="235"/>
    </row>
    <row r="36" spans="1:3" s="85" customFormat="1" ht="12" customHeight="1" thickBot="1">
      <c r="A36" s="357" t="s">
        <v>504</v>
      </c>
      <c r="B36" s="338" t="s">
        <v>244</v>
      </c>
      <c r="C36" s="237"/>
    </row>
    <row r="37" spans="1:3" s="85" customFormat="1" ht="12" customHeight="1" thickBot="1">
      <c r="A37" s="28" t="s">
        <v>20</v>
      </c>
      <c r="B37" s="20" t="s">
        <v>402</v>
      </c>
      <c r="C37" s="233">
        <f>SUM(C38:C48)</f>
        <v>0</v>
      </c>
    </row>
    <row r="38" spans="1:3" s="85" customFormat="1" ht="12" customHeight="1">
      <c r="A38" s="355" t="s">
        <v>87</v>
      </c>
      <c r="B38" s="336" t="s">
        <v>247</v>
      </c>
      <c r="C38" s="236"/>
    </row>
    <row r="39" spans="1:3" s="85" customFormat="1" ht="12" customHeight="1">
      <c r="A39" s="356" t="s">
        <v>88</v>
      </c>
      <c r="B39" s="337" t="s">
        <v>248</v>
      </c>
      <c r="C39" s="235"/>
    </row>
    <row r="40" spans="1:3" s="85" customFormat="1" ht="12" customHeight="1">
      <c r="A40" s="356" t="s">
        <v>89</v>
      </c>
      <c r="B40" s="337" t="s">
        <v>249</v>
      </c>
      <c r="C40" s="235"/>
    </row>
    <row r="41" spans="1:3" s="85" customFormat="1" ht="12" customHeight="1">
      <c r="A41" s="356" t="s">
        <v>163</v>
      </c>
      <c r="B41" s="337" t="s">
        <v>250</v>
      </c>
      <c r="C41" s="235"/>
    </row>
    <row r="42" spans="1:3" s="85" customFormat="1" ht="12" customHeight="1">
      <c r="A42" s="356" t="s">
        <v>164</v>
      </c>
      <c r="B42" s="337" t="s">
        <v>251</v>
      </c>
      <c r="C42" s="235"/>
    </row>
    <row r="43" spans="1:3" s="85" customFormat="1" ht="12" customHeight="1">
      <c r="A43" s="356" t="s">
        <v>165</v>
      </c>
      <c r="B43" s="337" t="s">
        <v>252</v>
      </c>
      <c r="C43" s="235"/>
    </row>
    <row r="44" spans="1:3" s="85" customFormat="1" ht="12" customHeight="1">
      <c r="A44" s="356" t="s">
        <v>166</v>
      </c>
      <c r="B44" s="337" t="s">
        <v>253</v>
      </c>
      <c r="C44" s="235"/>
    </row>
    <row r="45" spans="1:3" s="85" customFormat="1" ht="12" customHeight="1">
      <c r="A45" s="356" t="s">
        <v>167</v>
      </c>
      <c r="B45" s="337" t="s">
        <v>510</v>
      </c>
      <c r="C45" s="235"/>
    </row>
    <row r="46" spans="1:3" s="85" customFormat="1" ht="12" customHeight="1">
      <c r="A46" s="356" t="s">
        <v>245</v>
      </c>
      <c r="B46" s="337" t="s">
        <v>255</v>
      </c>
      <c r="C46" s="238"/>
    </row>
    <row r="47" spans="1:3" s="85" customFormat="1" ht="12" customHeight="1">
      <c r="A47" s="357" t="s">
        <v>246</v>
      </c>
      <c r="B47" s="338" t="s">
        <v>404</v>
      </c>
      <c r="C47" s="325"/>
    </row>
    <row r="48" spans="1:3" s="85" customFormat="1" ht="12" customHeight="1" thickBot="1">
      <c r="A48" s="357" t="s">
        <v>403</v>
      </c>
      <c r="B48" s="338" t="s">
        <v>256</v>
      </c>
      <c r="C48" s="325"/>
    </row>
    <row r="49" spans="1:3" s="85" customFormat="1" ht="12" customHeight="1" thickBot="1">
      <c r="A49" s="28" t="s">
        <v>21</v>
      </c>
      <c r="B49" s="20" t="s">
        <v>257</v>
      </c>
      <c r="C49" s="233">
        <f>SUM(C50:C54)</f>
        <v>0</v>
      </c>
    </row>
    <row r="50" spans="1:3" s="85" customFormat="1" ht="12" customHeight="1">
      <c r="A50" s="355" t="s">
        <v>90</v>
      </c>
      <c r="B50" s="336" t="s">
        <v>261</v>
      </c>
      <c r="C50" s="378"/>
    </row>
    <row r="51" spans="1:3" s="85" customFormat="1" ht="12" customHeight="1">
      <c r="A51" s="356" t="s">
        <v>91</v>
      </c>
      <c r="B51" s="337" t="s">
        <v>262</v>
      </c>
      <c r="C51" s="238"/>
    </row>
    <row r="52" spans="1:3" s="85" customFormat="1" ht="12" customHeight="1">
      <c r="A52" s="356" t="s">
        <v>258</v>
      </c>
      <c r="B52" s="337" t="s">
        <v>263</v>
      </c>
      <c r="C52" s="238"/>
    </row>
    <row r="53" spans="1:3" s="85" customFormat="1" ht="12" customHeight="1">
      <c r="A53" s="356" t="s">
        <v>259</v>
      </c>
      <c r="B53" s="337" t="s">
        <v>264</v>
      </c>
      <c r="C53" s="238"/>
    </row>
    <row r="54" spans="1:3" s="85" customFormat="1" ht="12" customHeight="1" thickBot="1">
      <c r="A54" s="357" t="s">
        <v>260</v>
      </c>
      <c r="B54" s="338" t="s">
        <v>265</v>
      </c>
      <c r="C54" s="325"/>
    </row>
    <row r="55" spans="1:3" s="85" customFormat="1" ht="12" customHeight="1" thickBot="1">
      <c r="A55" s="28" t="s">
        <v>168</v>
      </c>
      <c r="B55" s="20" t="s">
        <v>266</v>
      </c>
      <c r="C55" s="233">
        <f>SUM(C56:C58)</f>
        <v>0</v>
      </c>
    </row>
    <row r="56" spans="1:3" s="85" customFormat="1" ht="12" customHeight="1">
      <c r="A56" s="355" t="s">
        <v>92</v>
      </c>
      <c r="B56" s="336" t="s">
        <v>267</v>
      </c>
      <c r="C56" s="236"/>
    </row>
    <row r="57" spans="1:3" s="85" customFormat="1" ht="12" customHeight="1">
      <c r="A57" s="356" t="s">
        <v>93</v>
      </c>
      <c r="B57" s="337" t="s">
        <v>394</v>
      </c>
      <c r="C57" s="235"/>
    </row>
    <row r="58" spans="1:3" s="85" customFormat="1" ht="12" customHeight="1">
      <c r="A58" s="356" t="s">
        <v>270</v>
      </c>
      <c r="B58" s="337" t="s">
        <v>268</v>
      </c>
      <c r="C58" s="235"/>
    </row>
    <row r="59" spans="1:3" s="85" customFormat="1" ht="12" customHeight="1" thickBot="1">
      <c r="A59" s="357" t="s">
        <v>271</v>
      </c>
      <c r="B59" s="338" t="s">
        <v>269</v>
      </c>
      <c r="C59" s="237"/>
    </row>
    <row r="60" spans="1:3" s="85" customFormat="1" ht="12" customHeight="1" thickBot="1">
      <c r="A60" s="28" t="s">
        <v>23</v>
      </c>
      <c r="B60" s="228" t="s">
        <v>272</v>
      </c>
      <c r="C60" s="233">
        <f>SUM(C61:C63)</f>
        <v>0</v>
      </c>
    </row>
    <row r="61" spans="1:3" s="85" customFormat="1" ht="12" customHeight="1">
      <c r="A61" s="355" t="s">
        <v>169</v>
      </c>
      <c r="B61" s="336" t="s">
        <v>274</v>
      </c>
      <c r="C61" s="238"/>
    </row>
    <row r="62" spans="1:3" s="85" customFormat="1" ht="12" customHeight="1">
      <c r="A62" s="356" t="s">
        <v>170</v>
      </c>
      <c r="B62" s="337" t="s">
        <v>395</v>
      </c>
      <c r="C62" s="238"/>
    </row>
    <row r="63" spans="1:3" s="85" customFormat="1" ht="12" customHeight="1">
      <c r="A63" s="356" t="s">
        <v>202</v>
      </c>
      <c r="B63" s="337" t="s">
        <v>275</v>
      </c>
      <c r="C63" s="238"/>
    </row>
    <row r="64" spans="1:3" s="85" customFormat="1" ht="12" customHeight="1" thickBot="1">
      <c r="A64" s="357" t="s">
        <v>273</v>
      </c>
      <c r="B64" s="338" t="s">
        <v>276</v>
      </c>
      <c r="C64" s="238"/>
    </row>
    <row r="65" spans="1:3" s="85" customFormat="1" ht="12" customHeight="1" thickBot="1">
      <c r="A65" s="28" t="s">
        <v>24</v>
      </c>
      <c r="B65" s="20" t="s">
        <v>277</v>
      </c>
      <c r="C65" s="239">
        <f>+C8+C15+C22+C29+C37+C49+C55+C60</f>
        <v>0</v>
      </c>
    </row>
    <row r="66" spans="1:3" s="85" customFormat="1" ht="12" customHeight="1" thickBot="1">
      <c r="A66" s="358" t="s">
        <v>364</v>
      </c>
      <c r="B66" s="228" t="s">
        <v>279</v>
      </c>
      <c r="C66" s="233">
        <f>SUM(C67:C69)</f>
        <v>0</v>
      </c>
    </row>
    <row r="67" spans="1:3" s="85" customFormat="1" ht="12" customHeight="1">
      <c r="A67" s="355" t="s">
        <v>307</v>
      </c>
      <c r="B67" s="336" t="s">
        <v>280</v>
      </c>
      <c r="C67" s="238"/>
    </row>
    <row r="68" spans="1:3" s="85" customFormat="1" ht="12" customHeight="1">
      <c r="A68" s="356" t="s">
        <v>316</v>
      </c>
      <c r="B68" s="337" t="s">
        <v>281</v>
      </c>
      <c r="C68" s="238"/>
    </row>
    <row r="69" spans="1:3" s="85" customFormat="1" ht="12" customHeight="1" thickBot="1">
      <c r="A69" s="357" t="s">
        <v>317</v>
      </c>
      <c r="B69" s="339" t="s">
        <v>282</v>
      </c>
      <c r="C69" s="238"/>
    </row>
    <row r="70" spans="1:3" s="85" customFormat="1" ht="12" customHeight="1" thickBot="1">
      <c r="A70" s="358" t="s">
        <v>283</v>
      </c>
      <c r="B70" s="228" t="s">
        <v>284</v>
      </c>
      <c r="C70" s="233">
        <f>SUM(C71:C74)</f>
        <v>0</v>
      </c>
    </row>
    <row r="71" spans="1:3" s="85" customFormat="1" ht="12" customHeight="1">
      <c r="A71" s="355" t="s">
        <v>139</v>
      </c>
      <c r="B71" s="336" t="s">
        <v>285</v>
      </c>
      <c r="C71" s="238"/>
    </row>
    <row r="72" spans="1:3" s="85" customFormat="1" ht="12" customHeight="1">
      <c r="A72" s="356" t="s">
        <v>140</v>
      </c>
      <c r="B72" s="337" t="s">
        <v>519</v>
      </c>
      <c r="C72" s="238"/>
    </row>
    <row r="73" spans="1:3" s="85" customFormat="1" ht="12" customHeight="1">
      <c r="A73" s="356" t="s">
        <v>308</v>
      </c>
      <c r="B73" s="337" t="s">
        <v>286</v>
      </c>
      <c r="C73" s="238"/>
    </row>
    <row r="74" spans="1:3" s="85" customFormat="1" ht="12" customHeight="1" thickBot="1">
      <c r="A74" s="357" t="s">
        <v>309</v>
      </c>
      <c r="B74" s="230" t="s">
        <v>520</v>
      </c>
      <c r="C74" s="238"/>
    </row>
    <row r="75" spans="1:3" s="85" customFormat="1" ht="12" customHeight="1" thickBot="1">
      <c r="A75" s="358" t="s">
        <v>287</v>
      </c>
      <c r="B75" s="228" t="s">
        <v>288</v>
      </c>
      <c r="C75" s="233">
        <f>SUM(C76:C77)</f>
        <v>0</v>
      </c>
    </row>
    <row r="76" spans="1:3" s="85" customFormat="1" ht="12" customHeight="1">
      <c r="A76" s="355" t="s">
        <v>310</v>
      </c>
      <c r="B76" s="336" t="s">
        <v>289</v>
      </c>
      <c r="C76" s="238">
        <f>SUM('KV_1.2.sz.mell.'!C78)</f>
        <v>0</v>
      </c>
    </row>
    <row r="77" spans="1:3" s="85" customFormat="1" ht="12" customHeight="1" thickBot="1">
      <c r="A77" s="357" t="s">
        <v>311</v>
      </c>
      <c r="B77" s="338" t="s">
        <v>290</v>
      </c>
      <c r="C77" s="238"/>
    </row>
    <row r="78" spans="1:3" s="84" customFormat="1" ht="12" customHeight="1" thickBot="1">
      <c r="A78" s="358" t="s">
        <v>291</v>
      </c>
      <c r="B78" s="228" t="s">
        <v>292</v>
      </c>
      <c r="C78" s="233">
        <f>SUM(C79:C81)</f>
        <v>0</v>
      </c>
    </row>
    <row r="79" spans="1:3" s="85" customFormat="1" ht="12" customHeight="1">
      <c r="A79" s="355" t="s">
        <v>312</v>
      </c>
      <c r="B79" s="336" t="s">
        <v>293</v>
      </c>
      <c r="C79" s="238"/>
    </row>
    <row r="80" spans="1:3" s="85" customFormat="1" ht="12" customHeight="1">
      <c r="A80" s="356" t="s">
        <v>313</v>
      </c>
      <c r="B80" s="337" t="s">
        <v>294</v>
      </c>
      <c r="C80" s="238"/>
    </row>
    <row r="81" spans="1:3" s="85" customFormat="1" ht="12" customHeight="1" thickBot="1">
      <c r="A81" s="357" t="s">
        <v>314</v>
      </c>
      <c r="B81" s="338" t="s">
        <v>521</v>
      </c>
      <c r="C81" s="238"/>
    </row>
    <row r="82" spans="1:3" s="85" customFormat="1" ht="12" customHeight="1" thickBot="1">
      <c r="A82" s="358" t="s">
        <v>295</v>
      </c>
      <c r="B82" s="228" t="s">
        <v>315</v>
      </c>
      <c r="C82" s="233">
        <f>SUM(C83:C86)</f>
        <v>0</v>
      </c>
    </row>
    <row r="83" spans="1:3" s="85" customFormat="1" ht="12" customHeight="1">
      <c r="A83" s="359" t="s">
        <v>296</v>
      </c>
      <c r="B83" s="336" t="s">
        <v>297</v>
      </c>
      <c r="C83" s="238"/>
    </row>
    <row r="84" spans="1:3" s="85" customFormat="1" ht="12" customHeight="1">
      <c r="A84" s="360" t="s">
        <v>298</v>
      </c>
      <c r="B84" s="337" t="s">
        <v>299</v>
      </c>
      <c r="C84" s="238"/>
    </row>
    <row r="85" spans="1:3" s="85" customFormat="1" ht="12" customHeight="1">
      <c r="A85" s="360" t="s">
        <v>300</v>
      </c>
      <c r="B85" s="337" t="s">
        <v>301</v>
      </c>
      <c r="C85" s="238"/>
    </row>
    <row r="86" spans="1:3" s="84" customFormat="1" ht="12" customHeight="1" thickBot="1">
      <c r="A86" s="361" t="s">
        <v>302</v>
      </c>
      <c r="B86" s="338" t="s">
        <v>303</v>
      </c>
      <c r="C86" s="238"/>
    </row>
    <row r="87" spans="1:3" s="84" customFormat="1" ht="12" customHeight="1" thickBot="1">
      <c r="A87" s="358" t="s">
        <v>304</v>
      </c>
      <c r="B87" s="228" t="s">
        <v>442</v>
      </c>
      <c r="C87" s="379"/>
    </row>
    <row r="88" spans="1:3" s="84" customFormat="1" ht="12" customHeight="1" thickBot="1">
      <c r="A88" s="358" t="s">
        <v>468</v>
      </c>
      <c r="B88" s="228" t="s">
        <v>305</v>
      </c>
      <c r="C88" s="379"/>
    </row>
    <row r="89" spans="1:3" s="84" customFormat="1" ht="12" customHeight="1" thickBot="1">
      <c r="A89" s="358" t="s">
        <v>469</v>
      </c>
      <c r="B89" s="343" t="s">
        <v>445</v>
      </c>
      <c r="C89" s="239">
        <f>+C66+C70+C75+C78+C82+C88+C87</f>
        <v>0</v>
      </c>
    </row>
    <row r="90" spans="1:3" s="84" customFormat="1" ht="12" customHeight="1" thickBot="1">
      <c r="A90" s="362" t="s">
        <v>470</v>
      </c>
      <c r="B90" s="344" t="s">
        <v>471</v>
      </c>
      <c r="C90" s="239">
        <f>+C65+C89</f>
        <v>0</v>
      </c>
    </row>
    <row r="91" spans="1:3" s="85" customFormat="1" ht="15" customHeight="1" thickBot="1">
      <c r="A91" s="195"/>
      <c r="B91" s="196"/>
      <c r="C91" s="296"/>
    </row>
    <row r="92" spans="1:3" s="58" customFormat="1" ht="16.5" customHeight="1" thickBot="1">
      <c r="A92" s="199"/>
      <c r="B92" s="200" t="s">
        <v>53</v>
      </c>
      <c r="C92" s="298"/>
    </row>
    <row r="93" spans="1:3" s="86" customFormat="1" ht="12" customHeight="1" thickBot="1">
      <c r="A93" s="329" t="s">
        <v>16</v>
      </c>
      <c r="B93" s="27" t="s">
        <v>475</v>
      </c>
      <c r="C93" s="232">
        <f>+C94+C95+C96+C97+C98+C111</f>
        <v>0</v>
      </c>
    </row>
    <row r="94" spans="1:3" ht="12" customHeight="1">
      <c r="A94" s="363" t="s">
        <v>94</v>
      </c>
      <c r="B94" s="9" t="s">
        <v>46</v>
      </c>
      <c r="C94" s="234">
        <f>SUM('KV_1.2.sz.mell.'!C99)</f>
        <v>0</v>
      </c>
    </row>
    <row r="95" spans="1:3" ht="12" customHeight="1">
      <c r="A95" s="356" t="s">
        <v>95</v>
      </c>
      <c r="B95" s="7" t="s">
        <v>171</v>
      </c>
      <c r="C95" s="235">
        <f>SUM('KV_1.2.sz.mell.'!C100)</f>
        <v>0</v>
      </c>
    </row>
    <row r="96" spans="1:3" ht="12" customHeight="1">
      <c r="A96" s="356" t="s">
        <v>96</v>
      </c>
      <c r="B96" s="7" t="s">
        <v>130</v>
      </c>
      <c r="C96" s="235">
        <f>SUM('KV_1.2.sz.mell.'!C101)</f>
        <v>0</v>
      </c>
    </row>
    <row r="97" spans="1:3" ht="12" customHeight="1">
      <c r="A97" s="356" t="s">
        <v>97</v>
      </c>
      <c r="B97" s="10" t="s">
        <v>172</v>
      </c>
      <c r="C97" s="237"/>
    </row>
    <row r="98" spans="1:3" ht="12" customHeight="1">
      <c r="A98" s="356" t="s">
        <v>108</v>
      </c>
      <c r="B98" s="18" t="s">
        <v>173</v>
      </c>
      <c r="C98" s="237">
        <v>0</v>
      </c>
    </row>
    <row r="99" spans="1:3" ht="12" customHeight="1">
      <c r="A99" s="356" t="s">
        <v>98</v>
      </c>
      <c r="B99" s="7" t="s">
        <v>472</v>
      </c>
      <c r="C99" s="237"/>
    </row>
    <row r="100" spans="1:3" ht="12" customHeight="1">
      <c r="A100" s="356" t="s">
        <v>99</v>
      </c>
      <c r="B100" s="122" t="s">
        <v>409</v>
      </c>
      <c r="C100" s="237"/>
    </row>
    <row r="101" spans="1:3" ht="12" customHeight="1">
      <c r="A101" s="356" t="s">
        <v>109</v>
      </c>
      <c r="B101" s="122" t="s">
        <v>408</v>
      </c>
      <c r="C101" s="237"/>
    </row>
    <row r="102" spans="1:3" ht="12" customHeight="1">
      <c r="A102" s="356" t="s">
        <v>110</v>
      </c>
      <c r="B102" s="122" t="s">
        <v>321</v>
      </c>
      <c r="C102" s="237"/>
    </row>
    <row r="103" spans="1:3" ht="12" customHeight="1">
      <c r="A103" s="356" t="s">
        <v>111</v>
      </c>
      <c r="B103" s="123" t="s">
        <v>322</v>
      </c>
      <c r="C103" s="237"/>
    </row>
    <row r="104" spans="1:3" ht="12" customHeight="1">
      <c r="A104" s="356" t="s">
        <v>112</v>
      </c>
      <c r="B104" s="123" t="s">
        <v>323</v>
      </c>
      <c r="C104" s="237"/>
    </row>
    <row r="105" spans="1:3" ht="12" customHeight="1">
      <c r="A105" s="356" t="s">
        <v>114</v>
      </c>
      <c r="B105" s="122" t="s">
        <v>324</v>
      </c>
      <c r="C105" s="237"/>
    </row>
    <row r="106" spans="1:3" ht="12" customHeight="1">
      <c r="A106" s="356" t="s">
        <v>174</v>
      </c>
      <c r="B106" s="122" t="s">
        <v>325</v>
      </c>
      <c r="C106" s="237"/>
    </row>
    <row r="107" spans="1:3" ht="12" customHeight="1">
      <c r="A107" s="356" t="s">
        <v>319</v>
      </c>
      <c r="B107" s="123" t="s">
        <v>326</v>
      </c>
      <c r="C107" s="237"/>
    </row>
    <row r="108" spans="1:3" ht="12" customHeight="1">
      <c r="A108" s="364" t="s">
        <v>320</v>
      </c>
      <c r="B108" s="124" t="s">
        <v>327</v>
      </c>
      <c r="C108" s="237"/>
    </row>
    <row r="109" spans="1:3" ht="12" customHeight="1">
      <c r="A109" s="356" t="s">
        <v>406</v>
      </c>
      <c r="B109" s="124" t="s">
        <v>328</v>
      </c>
      <c r="C109" s="237"/>
    </row>
    <row r="110" spans="1:3" ht="12" customHeight="1">
      <c r="A110" s="356" t="s">
        <v>407</v>
      </c>
      <c r="B110" s="123" t="s">
        <v>329</v>
      </c>
      <c r="C110" s="235">
        <v>0</v>
      </c>
    </row>
    <row r="111" spans="1:3" ht="12" customHeight="1">
      <c r="A111" s="356" t="s">
        <v>411</v>
      </c>
      <c r="B111" s="10" t="s">
        <v>47</v>
      </c>
      <c r="C111" s="235">
        <f>SUM(C112:C113)</f>
        <v>0</v>
      </c>
    </row>
    <row r="112" spans="1:3" ht="12" customHeight="1">
      <c r="A112" s="357" t="s">
        <v>412</v>
      </c>
      <c r="B112" s="7" t="s">
        <v>473</v>
      </c>
      <c r="C112" s="237">
        <f>SUM('KV_1.2.sz.mell.'!C116)</f>
        <v>0</v>
      </c>
    </row>
    <row r="113" spans="1:3" ht="12" customHeight="1" thickBot="1">
      <c r="A113" s="365" t="s">
        <v>413</v>
      </c>
      <c r="B113" s="125" t="s">
        <v>474</v>
      </c>
      <c r="C113" s="241"/>
    </row>
    <row r="114" spans="1:3" ht="12" customHeight="1" thickBot="1">
      <c r="A114" s="28" t="s">
        <v>17</v>
      </c>
      <c r="B114" s="26" t="s">
        <v>330</v>
      </c>
      <c r="C114" s="233">
        <f>+C115+C117+C119</f>
        <v>0</v>
      </c>
    </row>
    <row r="115" spans="1:3" ht="12" customHeight="1">
      <c r="A115" s="355" t="s">
        <v>100</v>
      </c>
      <c r="B115" s="7" t="s">
        <v>201</v>
      </c>
      <c r="C115" s="236">
        <f>SUM('KV_1.2.sz.mell.'!C120)</f>
        <v>0</v>
      </c>
    </row>
    <row r="116" spans="1:3" ht="12" customHeight="1">
      <c r="A116" s="355" t="s">
        <v>101</v>
      </c>
      <c r="B116" s="11" t="s">
        <v>334</v>
      </c>
      <c r="C116" s="236"/>
    </row>
    <row r="117" spans="1:3" ht="12" customHeight="1">
      <c r="A117" s="355" t="s">
        <v>102</v>
      </c>
      <c r="B117" s="11" t="s">
        <v>175</v>
      </c>
      <c r="C117" s="235"/>
    </row>
    <row r="118" spans="1:3" ht="12" customHeight="1">
      <c r="A118" s="355" t="s">
        <v>103</v>
      </c>
      <c r="B118" s="11" t="s">
        <v>335</v>
      </c>
      <c r="C118" s="208"/>
    </row>
    <row r="119" spans="1:3" ht="12" customHeight="1">
      <c r="A119" s="355" t="s">
        <v>104</v>
      </c>
      <c r="B119" s="230" t="s">
        <v>203</v>
      </c>
      <c r="C119" s="208"/>
    </row>
    <row r="120" spans="1:3" ht="12" customHeight="1">
      <c r="A120" s="355" t="s">
        <v>113</v>
      </c>
      <c r="B120" s="229" t="s">
        <v>396</v>
      </c>
      <c r="C120" s="208"/>
    </row>
    <row r="121" spans="1:3" ht="12" customHeight="1">
      <c r="A121" s="355" t="s">
        <v>115</v>
      </c>
      <c r="B121" s="332" t="s">
        <v>340</v>
      </c>
      <c r="C121" s="208"/>
    </row>
    <row r="122" spans="1:3" ht="12" customHeight="1">
      <c r="A122" s="355" t="s">
        <v>176</v>
      </c>
      <c r="B122" s="123" t="s">
        <v>323</v>
      </c>
      <c r="C122" s="208"/>
    </row>
    <row r="123" spans="1:3" ht="12" customHeight="1">
      <c r="A123" s="355" t="s">
        <v>177</v>
      </c>
      <c r="B123" s="123" t="s">
        <v>339</v>
      </c>
      <c r="C123" s="208"/>
    </row>
    <row r="124" spans="1:3" ht="12" customHeight="1">
      <c r="A124" s="355" t="s">
        <v>178</v>
      </c>
      <c r="B124" s="123" t="s">
        <v>338</v>
      </c>
      <c r="C124" s="208"/>
    </row>
    <row r="125" spans="1:3" ht="12" customHeight="1">
      <c r="A125" s="355" t="s">
        <v>331</v>
      </c>
      <c r="B125" s="123" t="s">
        <v>326</v>
      </c>
      <c r="C125" s="208"/>
    </row>
    <row r="126" spans="1:3" ht="12" customHeight="1">
      <c r="A126" s="355" t="s">
        <v>332</v>
      </c>
      <c r="B126" s="123" t="s">
        <v>337</v>
      </c>
      <c r="C126" s="208"/>
    </row>
    <row r="127" spans="1:3" ht="12" customHeight="1" thickBot="1">
      <c r="A127" s="364" t="s">
        <v>333</v>
      </c>
      <c r="B127" s="123" t="s">
        <v>336</v>
      </c>
      <c r="C127" s="210"/>
    </row>
    <row r="128" spans="1:3" ht="12" customHeight="1" thickBot="1">
      <c r="A128" s="28" t="s">
        <v>18</v>
      </c>
      <c r="B128" s="112" t="s">
        <v>416</v>
      </c>
      <c r="C128" s="233">
        <f>+C93+C114</f>
        <v>0</v>
      </c>
    </row>
    <row r="129" spans="1:3" ht="12" customHeight="1" thickBot="1">
      <c r="A129" s="28" t="s">
        <v>19</v>
      </c>
      <c r="B129" s="112" t="s">
        <v>417</v>
      </c>
      <c r="C129" s="233">
        <f>+C130+C131+C132</f>
        <v>0</v>
      </c>
    </row>
    <row r="130" spans="1:3" s="86" customFormat="1" ht="12" customHeight="1">
      <c r="A130" s="355" t="s">
        <v>238</v>
      </c>
      <c r="B130" s="8" t="s">
        <v>478</v>
      </c>
      <c r="C130" s="208"/>
    </row>
    <row r="131" spans="1:3" ht="12" customHeight="1">
      <c r="A131" s="355" t="s">
        <v>239</v>
      </c>
      <c r="B131" s="8" t="s">
        <v>425</v>
      </c>
      <c r="C131" s="208"/>
    </row>
    <row r="132" spans="1:3" ht="12" customHeight="1" thickBot="1">
      <c r="A132" s="364" t="s">
        <v>240</v>
      </c>
      <c r="B132" s="6" t="s">
        <v>477</v>
      </c>
      <c r="C132" s="208"/>
    </row>
    <row r="133" spans="1:3" ht="12" customHeight="1" thickBot="1">
      <c r="A133" s="28" t="s">
        <v>20</v>
      </c>
      <c r="B133" s="112" t="s">
        <v>418</v>
      </c>
      <c r="C133" s="233">
        <f>+C134+C135+C136+C137+C138+C139</f>
        <v>0</v>
      </c>
    </row>
    <row r="134" spans="1:3" ht="12" customHeight="1">
      <c r="A134" s="355" t="s">
        <v>87</v>
      </c>
      <c r="B134" s="8" t="s">
        <v>427</v>
      </c>
      <c r="C134" s="208"/>
    </row>
    <row r="135" spans="1:3" ht="12" customHeight="1">
      <c r="A135" s="355" t="s">
        <v>88</v>
      </c>
      <c r="B135" s="8" t="s">
        <v>419</v>
      </c>
      <c r="C135" s="208"/>
    </row>
    <row r="136" spans="1:3" ht="12" customHeight="1">
      <c r="A136" s="355" t="s">
        <v>89</v>
      </c>
      <c r="B136" s="8" t="s">
        <v>420</v>
      </c>
      <c r="C136" s="208"/>
    </row>
    <row r="137" spans="1:3" ht="12" customHeight="1">
      <c r="A137" s="355" t="s">
        <v>163</v>
      </c>
      <c r="B137" s="8" t="s">
        <v>476</v>
      </c>
      <c r="C137" s="208"/>
    </row>
    <row r="138" spans="1:3" ht="12" customHeight="1">
      <c r="A138" s="355" t="s">
        <v>164</v>
      </c>
      <c r="B138" s="8" t="s">
        <v>422</v>
      </c>
      <c r="C138" s="208"/>
    </row>
    <row r="139" spans="1:3" s="86" customFormat="1" ht="12" customHeight="1" thickBot="1">
      <c r="A139" s="364" t="s">
        <v>165</v>
      </c>
      <c r="B139" s="6" t="s">
        <v>423</v>
      </c>
      <c r="C139" s="208"/>
    </row>
    <row r="140" spans="1:11" ht="12" customHeight="1" thickBot="1">
      <c r="A140" s="28" t="s">
        <v>21</v>
      </c>
      <c r="B140" s="112" t="s">
        <v>498</v>
      </c>
      <c r="C140" s="239">
        <f>+C141+C142+C144+C145+C143</f>
        <v>0</v>
      </c>
      <c r="K140" s="206"/>
    </row>
    <row r="141" spans="1:3" ht="12.75">
      <c r="A141" s="355" t="s">
        <v>90</v>
      </c>
      <c r="B141" s="8" t="s">
        <v>341</v>
      </c>
      <c r="C141" s="208"/>
    </row>
    <row r="142" spans="1:3" ht="12" customHeight="1">
      <c r="A142" s="355" t="s">
        <v>91</v>
      </c>
      <c r="B142" s="8" t="s">
        <v>342</v>
      </c>
      <c r="C142" s="208"/>
    </row>
    <row r="143" spans="1:3" s="86" customFormat="1" ht="12" customHeight="1">
      <c r="A143" s="355" t="s">
        <v>258</v>
      </c>
      <c r="B143" s="8" t="s">
        <v>497</v>
      </c>
      <c r="C143" s="208"/>
    </row>
    <row r="144" spans="1:3" s="86" customFormat="1" ht="12" customHeight="1">
      <c r="A144" s="355" t="s">
        <v>259</v>
      </c>
      <c r="B144" s="8" t="s">
        <v>432</v>
      </c>
      <c r="C144" s="208"/>
    </row>
    <row r="145" spans="1:3" s="86" customFormat="1" ht="12" customHeight="1" thickBot="1">
      <c r="A145" s="364" t="s">
        <v>260</v>
      </c>
      <c r="B145" s="6" t="s">
        <v>360</v>
      </c>
      <c r="C145" s="208"/>
    </row>
    <row r="146" spans="1:3" s="86" customFormat="1" ht="12" customHeight="1" thickBot="1">
      <c r="A146" s="28" t="s">
        <v>22</v>
      </c>
      <c r="B146" s="112" t="s">
        <v>433</v>
      </c>
      <c r="C146" s="242">
        <f>+C147+C148+C149+C150+C151</f>
        <v>0</v>
      </c>
    </row>
    <row r="147" spans="1:3" s="86" customFormat="1" ht="12" customHeight="1">
      <c r="A147" s="355" t="s">
        <v>92</v>
      </c>
      <c r="B147" s="8" t="s">
        <v>428</v>
      </c>
      <c r="C147" s="208"/>
    </row>
    <row r="148" spans="1:3" s="86" customFormat="1" ht="12" customHeight="1">
      <c r="A148" s="355" t="s">
        <v>93</v>
      </c>
      <c r="B148" s="8" t="s">
        <v>435</v>
      </c>
      <c r="C148" s="208"/>
    </row>
    <row r="149" spans="1:3" s="86" customFormat="1" ht="12" customHeight="1">
      <c r="A149" s="355" t="s">
        <v>270</v>
      </c>
      <c r="B149" s="8" t="s">
        <v>430</v>
      </c>
      <c r="C149" s="208"/>
    </row>
    <row r="150" spans="1:3" ht="12.75" customHeight="1">
      <c r="A150" s="355" t="s">
        <v>271</v>
      </c>
      <c r="B150" s="8" t="s">
        <v>479</v>
      </c>
      <c r="C150" s="208"/>
    </row>
    <row r="151" spans="1:3" ht="12.75" customHeight="1" thickBot="1">
      <c r="A151" s="364" t="s">
        <v>434</v>
      </c>
      <c r="B151" s="6" t="s">
        <v>436</v>
      </c>
      <c r="C151" s="210"/>
    </row>
    <row r="152" spans="1:3" ht="12.75" customHeight="1" thickBot="1">
      <c r="A152" s="404" t="s">
        <v>23</v>
      </c>
      <c r="B152" s="112" t="s">
        <v>437</v>
      </c>
      <c r="C152" s="242"/>
    </row>
    <row r="153" spans="1:3" ht="12" customHeight="1" thickBot="1">
      <c r="A153" s="404" t="s">
        <v>24</v>
      </c>
      <c r="B153" s="112" t="s">
        <v>438</v>
      </c>
      <c r="C153" s="242"/>
    </row>
    <row r="154" spans="1:3" ht="15" customHeight="1" thickBot="1">
      <c r="A154" s="28" t="s">
        <v>25</v>
      </c>
      <c r="B154" s="112" t="s">
        <v>440</v>
      </c>
      <c r="C154" s="346">
        <f>+C129+C133+C140+C146+C152+C153</f>
        <v>0</v>
      </c>
    </row>
    <row r="155" spans="1:3" ht="13.5" thickBot="1">
      <c r="A155" s="366" t="s">
        <v>26</v>
      </c>
      <c r="B155" s="307" t="s">
        <v>439</v>
      </c>
      <c r="C155" s="346">
        <f>+C128+C154</f>
        <v>0</v>
      </c>
    </row>
    <row r="156" spans="1:3" ht="15" customHeight="1" thickBot="1">
      <c r="A156" s="313"/>
      <c r="B156" s="314"/>
      <c r="C156" s="500">
        <f>C90-C155</f>
        <v>0</v>
      </c>
    </row>
    <row r="157" spans="1:3" ht="14.25" customHeight="1" thickBot="1">
      <c r="A157" s="204" t="s">
        <v>480</v>
      </c>
      <c r="B157" s="205"/>
      <c r="C157" s="109">
        <v>0</v>
      </c>
    </row>
    <row r="158" spans="1:3" ht="13.5" thickBot="1">
      <c r="A158" s="204" t="s">
        <v>193</v>
      </c>
      <c r="B158" s="205"/>
      <c r="C158" s="109">
        <v>0</v>
      </c>
    </row>
    <row r="159" spans="1:3" ht="12.75">
      <c r="A159" s="497"/>
      <c r="B159" s="498"/>
      <c r="C159" s="499"/>
    </row>
    <row r="160" spans="1:2" ht="12.75">
      <c r="A160" s="497"/>
      <c r="B160" s="498"/>
    </row>
    <row r="161" spans="1:3" ht="12.75">
      <c r="A161" s="497"/>
      <c r="B161" s="498"/>
      <c r="C161" s="499"/>
    </row>
    <row r="162" spans="1:3" ht="12.75">
      <c r="A162" s="497"/>
      <c r="B162" s="498"/>
      <c r="C162" s="499"/>
    </row>
    <row r="163" spans="1:3" ht="12.75">
      <c r="A163" s="497"/>
      <c r="B163" s="498"/>
      <c r="C163" s="499"/>
    </row>
    <row r="164" spans="1:3" ht="12.75">
      <c r="A164" s="497"/>
      <c r="B164" s="498"/>
      <c r="C164" s="499"/>
    </row>
    <row r="165" spans="1:3" ht="12.75">
      <c r="A165" s="497"/>
      <c r="B165" s="498"/>
      <c r="C165" s="499"/>
    </row>
    <row r="166" spans="1:3" ht="12.75">
      <c r="A166" s="497"/>
      <c r="B166" s="498"/>
      <c r="C166" s="499"/>
    </row>
    <row r="167" spans="1:3" ht="12.75">
      <c r="A167" s="497"/>
      <c r="B167" s="498"/>
      <c r="C167" s="499"/>
    </row>
    <row r="168" spans="1:3" ht="12.75">
      <c r="A168" s="497"/>
      <c r="B168" s="498"/>
      <c r="C168" s="499"/>
    </row>
    <row r="169" spans="1:3" ht="12.75">
      <c r="A169" s="497"/>
      <c r="B169" s="498"/>
      <c r="C169" s="499"/>
    </row>
    <row r="170" spans="1:3" ht="12.75">
      <c r="A170" s="497"/>
      <c r="B170" s="498"/>
      <c r="C170" s="499"/>
    </row>
    <row r="171" spans="1:3" ht="12.75">
      <c r="A171" s="497"/>
      <c r="B171" s="498"/>
      <c r="C171" s="499"/>
    </row>
    <row r="172" spans="1:3" ht="12.75">
      <c r="A172" s="497"/>
      <c r="B172" s="498"/>
      <c r="C172" s="499"/>
    </row>
    <row r="173" spans="1:3" ht="12.75">
      <c r="A173" s="497"/>
      <c r="B173" s="498"/>
      <c r="C173" s="499"/>
    </row>
    <row r="174" spans="1:3" ht="12.75">
      <c r="A174" s="497"/>
      <c r="B174" s="498"/>
      <c r="C174" s="499"/>
    </row>
    <row r="175" spans="1:3" ht="12.75">
      <c r="A175" s="497"/>
      <c r="B175" s="498"/>
      <c r="C175" s="499"/>
    </row>
    <row r="176" spans="1:3" ht="12.75">
      <c r="A176" s="497"/>
      <c r="B176" s="498"/>
      <c r="C176" s="499"/>
    </row>
    <row r="177" spans="1:3" ht="12.75">
      <c r="A177" s="497"/>
      <c r="B177" s="498"/>
      <c r="C177" s="499"/>
    </row>
    <row r="178" spans="1:3" ht="12.75">
      <c r="A178" s="497"/>
      <c r="B178" s="498"/>
      <c r="C178" s="4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2" manualBreakCount="2">
    <brk id="64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63">
      <selection activeCell="B6" sqref="B6"/>
    </sheetView>
  </sheetViews>
  <sheetFormatPr defaultColWidth="9.00390625" defaultRowHeight="12.75"/>
  <cols>
    <col min="1" max="1" width="19.50390625" style="315" customWidth="1"/>
    <col min="2" max="2" width="72.00390625" style="316" customWidth="1"/>
    <col min="3" max="3" width="25.00390625" style="317" customWidth="1"/>
    <col min="4" max="16384" width="9.375" style="2" customWidth="1"/>
  </cols>
  <sheetData>
    <row r="1" spans="1:3" s="1" customFormat="1" ht="16.5" customHeight="1" thickBot="1">
      <c r="A1" s="479"/>
      <c r="B1" s="480"/>
      <c r="C1" s="478" t="s">
        <v>586</v>
      </c>
    </row>
    <row r="2" spans="1:3" s="82" customFormat="1" ht="21" customHeight="1">
      <c r="A2" s="481" t="s">
        <v>57</v>
      </c>
      <c r="B2" s="505" t="s">
        <v>549</v>
      </c>
      <c r="C2" s="482" t="s">
        <v>50</v>
      </c>
    </row>
    <row r="3" spans="1:3" s="82" customFormat="1" ht="16.5" thickBot="1">
      <c r="A3" s="483" t="s">
        <v>190</v>
      </c>
      <c r="B3" s="484" t="s">
        <v>486</v>
      </c>
      <c r="C3" s="485" t="s">
        <v>399</v>
      </c>
    </row>
    <row r="4" spans="1:3" s="83" customFormat="1" ht="15.75" customHeight="1" thickBot="1">
      <c r="A4" s="486"/>
      <c r="B4" s="486"/>
      <c r="C4" s="487" t="str">
        <f>'KV_10.2.sz.mell.'!C4</f>
        <v>Forintban!</v>
      </c>
    </row>
    <row r="5" spans="1:3" ht="13.5" thickBot="1">
      <c r="A5" s="488" t="s">
        <v>192</v>
      </c>
      <c r="B5" s="489" t="s">
        <v>512</v>
      </c>
      <c r="C5" s="490" t="s">
        <v>51</v>
      </c>
    </row>
    <row r="6" spans="1:3" s="58" customFormat="1" ht="12.75" customHeight="1" thickBot="1">
      <c r="A6" s="491"/>
      <c r="B6" s="492" t="s">
        <v>454</v>
      </c>
      <c r="C6" s="493" t="s">
        <v>455</v>
      </c>
    </row>
    <row r="7" spans="1:3" s="58" customFormat="1" ht="15.75" customHeight="1" thickBot="1">
      <c r="A7" s="189"/>
      <c r="B7" s="190" t="s">
        <v>52</v>
      </c>
      <c r="C7" s="291"/>
    </row>
    <row r="8" spans="1:3" s="58" customFormat="1" ht="12" customHeight="1" thickBot="1">
      <c r="A8" s="28" t="s">
        <v>16</v>
      </c>
      <c r="B8" s="20" t="s">
        <v>223</v>
      </c>
      <c r="C8" s="233">
        <f>+C9+C10+C11+C12+C13+C14</f>
        <v>0</v>
      </c>
    </row>
    <row r="9" spans="1:3" s="84" customFormat="1" ht="12" customHeight="1">
      <c r="A9" s="355" t="s">
        <v>94</v>
      </c>
      <c r="B9" s="336" t="s">
        <v>224</v>
      </c>
      <c r="C9" s="236"/>
    </row>
    <row r="10" spans="1:3" s="85" customFormat="1" ht="12" customHeight="1">
      <c r="A10" s="356" t="s">
        <v>95</v>
      </c>
      <c r="B10" s="337" t="s">
        <v>225</v>
      </c>
      <c r="C10" s="235"/>
    </row>
    <row r="11" spans="1:3" s="85" customFormat="1" ht="12" customHeight="1">
      <c r="A11" s="356" t="s">
        <v>96</v>
      </c>
      <c r="B11" s="337" t="s">
        <v>500</v>
      </c>
      <c r="C11" s="235"/>
    </row>
    <row r="12" spans="1:3" s="85" customFormat="1" ht="12" customHeight="1">
      <c r="A12" s="356" t="s">
        <v>97</v>
      </c>
      <c r="B12" s="337" t="s">
        <v>226</v>
      </c>
      <c r="C12" s="235"/>
    </row>
    <row r="13" spans="1:3" s="85" customFormat="1" ht="12" customHeight="1">
      <c r="A13" s="356" t="s">
        <v>138</v>
      </c>
      <c r="B13" s="337" t="s">
        <v>467</v>
      </c>
      <c r="C13" s="235"/>
    </row>
    <row r="14" spans="1:3" s="84" customFormat="1" ht="12" customHeight="1" thickBot="1">
      <c r="A14" s="357" t="s">
        <v>98</v>
      </c>
      <c r="B14" s="338" t="s">
        <v>401</v>
      </c>
      <c r="C14" s="235"/>
    </row>
    <row r="15" spans="1:3" s="84" customFormat="1" ht="12" customHeight="1" thickBot="1">
      <c r="A15" s="28" t="s">
        <v>17</v>
      </c>
      <c r="B15" s="228" t="s">
        <v>227</v>
      </c>
      <c r="C15" s="233">
        <f>+C16+C17+C18+C19+C20</f>
        <v>0</v>
      </c>
    </row>
    <row r="16" spans="1:3" s="84" customFormat="1" ht="12" customHeight="1">
      <c r="A16" s="355" t="s">
        <v>100</v>
      </c>
      <c r="B16" s="336" t="s">
        <v>228</v>
      </c>
      <c r="C16" s="236"/>
    </row>
    <row r="17" spans="1:3" s="84" customFormat="1" ht="12" customHeight="1">
      <c r="A17" s="356" t="s">
        <v>101</v>
      </c>
      <c r="B17" s="337" t="s">
        <v>229</v>
      </c>
      <c r="C17" s="235"/>
    </row>
    <row r="18" spans="1:3" s="84" customFormat="1" ht="12" customHeight="1">
      <c r="A18" s="356" t="s">
        <v>102</v>
      </c>
      <c r="B18" s="337" t="s">
        <v>390</v>
      </c>
      <c r="C18" s="235"/>
    </row>
    <row r="19" spans="1:3" s="84" customFormat="1" ht="12" customHeight="1">
      <c r="A19" s="356" t="s">
        <v>103</v>
      </c>
      <c r="B19" s="337" t="s">
        <v>391</v>
      </c>
      <c r="C19" s="235"/>
    </row>
    <row r="20" spans="1:3" s="84" customFormat="1" ht="12" customHeight="1">
      <c r="A20" s="356" t="s">
        <v>104</v>
      </c>
      <c r="B20" s="337" t="s">
        <v>230</v>
      </c>
      <c r="C20" s="235"/>
    </row>
    <row r="21" spans="1:3" s="85" customFormat="1" ht="12" customHeight="1" thickBot="1">
      <c r="A21" s="357" t="s">
        <v>113</v>
      </c>
      <c r="B21" s="338" t="s">
        <v>231</v>
      </c>
      <c r="C21" s="237"/>
    </row>
    <row r="22" spans="1:3" s="85" customFormat="1" ht="12" customHeight="1" thickBot="1">
      <c r="A22" s="28" t="s">
        <v>18</v>
      </c>
      <c r="B22" s="20" t="s">
        <v>232</v>
      </c>
      <c r="C22" s="233">
        <f>+C23+C24+C25+C26+C27</f>
        <v>0</v>
      </c>
    </row>
    <row r="23" spans="1:3" s="85" customFormat="1" ht="12" customHeight="1">
      <c r="A23" s="355" t="s">
        <v>83</v>
      </c>
      <c r="B23" s="336" t="s">
        <v>233</v>
      </c>
      <c r="C23" s="236"/>
    </row>
    <row r="24" spans="1:3" s="84" customFormat="1" ht="12" customHeight="1">
      <c r="A24" s="356" t="s">
        <v>84</v>
      </c>
      <c r="B24" s="337" t="s">
        <v>234</v>
      </c>
      <c r="C24" s="235"/>
    </row>
    <row r="25" spans="1:3" s="85" customFormat="1" ht="12" customHeight="1">
      <c r="A25" s="356" t="s">
        <v>85</v>
      </c>
      <c r="B25" s="337" t="s">
        <v>392</v>
      </c>
      <c r="C25" s="235"/>
    </row>
    <row r="26" spans="1:3" s="85" customFormat="1" ht="12" customHeight="1">
      <c r="A26" s="356" t="s">
        <v>86</v>
      </c>
      <c r="B26" s="337" t="s">
        <v>393</v>
      </c>
      <c r="C26" s="235"/>
    </row>
    <row r="27" spans="1:3" s="85" customFormat="1" ht="12" customHeight="1">
      <c r="A27" s="356" t="s">
        <v>159</v>
      </c>
      <c r="B27" s="337" t="s">
        <v>235</v>
      </c>
      <c r="C27" s="235"/>
    </row>
    <row r="28" spans="1:3" s="85" customFormat="1" ht="12" customHeight="1" thickBot="1">
      <c r="A28" s="357" t="s">
        <v>160</v>
      </c>
      <c r="B28" s="338" t="s">
        <v>236</v>
      </c>
      <c r="C28" s="237"/>
    </row>
    <row r="29" spans="1:3" s="85" customFormat="1" ht="12" customHeight="1" thickBot="1">
      <c r="A29" s="28" t="s">
        <v>161</v>
      </c>
      <c r="B29" s="20" t="s">
        <v>237</v>
      </c>
      <c r="C29" s="239">
        <f>SUM(C30:C36)</f>
        <v>0</v>
      </c>
    </row>
    <row r="30" spans="1:3" s="85" customFormat="1" ht="12" customHeight="1">
      <c r="A30" s="355" t="s">
        <v>238</v>
      </c>
      <c r="B30" s="336" t="s">
        <v>536</v>
      </c>
      <c r="C30" s="236"/>
    </row>
    <row r="31" spans="1:3" s="85" customFormat="1" ht="12" customHeight="1">
      <c r="A31" s="356" t="s">
        <v>239</v>
      </c>
      <c r="B31" s="337" t="s">
        <v>505</v>
      </c>
      <c r="C31" s="235"/>
    </row>
    <row r="32" spans="1:3" s="85" customFormat="1" ht="12" customHeight="1">
      <c r="A32" s="356" t="s">
        <v>240</v>
      </c>
      <c r="B32" s="337" t="s">
        <v>506</v>
      </c>
      <c r="C32" s="235"/>
    </row>
    <row r="33" spans="1:3" s="85" customFormat="1" ht="12" customHeight="1">
      <c r="A33" s="356" t="s">
        <v>241</v>
      </c>
      <c r="B33" s="337" t="s">
        <v>507</v>
      </c>
      <c r="C33" s="235"/>
    </row>
    <row r="34" spans="1:3" s="85" customFormat="1" ht="12" customHeight="1">
      <c r="A34" s="356" t="s">
        <v>502</v>
      </c>
      <c r="B34" s="337" t="s">
        <v>242</v>
      </c>
      <c r="C34" s="235"/>
    </row>
    <row r="35" spans="1:3" s="85" customFormat="1" ht="12" customHeight="1">
      <c r="A35" s="356" t="s">
        <v>503</v>
      </c>
      <c r="B35" s="337" t="s">
        <v>243</v>
      </c>
      <c r="C35" s="235"/>
    </row>
    <row r="36" spans="1:3" s="85" customFormat="1" ht="12" customHeight="1" thickBot="1">
      <c r="A36" s="357" t="s">
        <v>504</v>
      </c>
      <c r="B36" s="417" t="s">
        <v>244</v>
      </c>
      <c r="C36" s="237"/>
    </row>
    <row r="37" spans="1:3" s="85" customFormat="1" ht="12" customHeight="1" thickBot="1">
      <c r="A37" s="28" t="s">
        <v>20</v>
      </c>
      <c r="B37" s="20" t="s">
        <v>402</v>
      </c>
      <c r="C37" s="233">
        <f>SUM(C38:C48)</f>
        <v>0</v>
      </c>
    </row>
    <row r="38" spans="1:3" s="85" customFormat="1" ht="12" customHeight="1">
      <c r="A38" s="355" t="s">
        <v>87</v>
      </c>
      <c r="B38" s="336" t="s">
        <v>247</v>
      </c>
      <c r="C38" s="236"/>
    </row>
    <row r="39" spans="1:3" s="85" customFormat="1" ht="12" customHeight="1">
      <c r="A39" s="356" t="s">
        <v>88</v>
      </c>
      <c r="B39" s="337" t="s">
        <v>248</v>
      </c>
      <c r="C39" s="235"/>
    </row>
    <row r="40" spans="1:3" s="85" customFormat="1" ht="12" customHeight="1">
      <c r="A40" s="356" t="s">
        <v>89</v>
      </c>
      <c r="B40" s="337" t="s">
        <v>249</v>
      </c>
      <c r="C40" s="235"/>
    </row>
    <row r="41" spans="1:3" s="85" customFormat="1" ht="12" customHeight="1">
      <c r="A41" s="356" t="s">
        <v>163</v>
      </c>
      <c r="B41" s="337" t="s">
        <v>250</v>
      </c>
      <c r="C41" s="235"/>
    </row>
    <row r="42" spans="1:3" s="85" customFormat="1" ht="12" customHeight="1">
      <c r="A42" s="356" t="s">
        <v>164</v>
      </c>
      <c r="B42" s="337" t="s">
        <v>251</v>
      </c>
      <c r="C42" s="235"/>
    </row>
    <row r="43" spans="1:3" s="85" customFormat="1" ht="12" customHeight="1">
      <c r="A43" s="356" t="s">
        <v>165</v>
      </c>
      <c r="B43" s="337" t="s">
        <v>252</v>
      </c>
      <c r="C43" s="235"/>
    </row>
    <row r="44" spans="1:3" s="85" customFormat="1" ht="12" customHeight="1">
      <c r="A44" s="356" t="s">
        <v>166</v>
      </c>
      <c r="B44" s="337" t="s">
        <v>253</v>
      </c>
      <c r="C44" s="235"/>
    </row>
    <row r="45" spans="1:3" s="85" customFormat="1" ht="12" customHeight="1">
      <c r="A45" s="356" t="s">
        <v>167</v>
      </c>
      <c r="B45" s="337" t="s">
        <v>508</v>
      </c>
      <c r="C45" s="235"/>
    </row>
    <row r="46" spans="1:3" s="85" customFormat="1" ht="12" customHeight="1">
      <c r="A46" s="356" t="s">
        <v>245</v>
      </c>
      <c r="B46" s="337" t="s">
        <v>255</v>
      </c>
      <c r="C46" s="238"/>
    </row>
    <row r="47" spans="1:3" s="85" customFormat="1" ht="12" customHeight="1">
      <c r="A47" s="357" t="s">
        <v>246</v>
      </c>
      <c r="B47" s="338" t="s">
        <v>404</v>
      </c>
      <c r="C47" s="325"/>
    </row>
    <row r="48" spans="1:3" s="85" customFormat="1" ht="12" customHeight="1" thickBot="1">
      <c r="A48" s="357" t="s">
        <v>403</v>
      </c>
      <c r="B48" s="338" t="s">
        <v>256</v>
      </c>
      <c r="C48" s="325"/>
    </row>
    <row r="49" spans="1:3" s="85" customFormat="1" ht="12" customHeight="1" thickBot="1">
      <c r="A49" s="28" t="s">
        <v>21</v>
      </c>
      <c r="B49" s="20" t="s">
        <v>257</v>
      </c>
      <c r="C49" s="233">
        <f>SUM(C50:C54)</f>
        <v>0</v>
      </c>
    </row>
    <row r="50" spans="1:3" s="85" customFormat="1" ht="12" customHeight="1">
      <c r="A50" s="355" t="s">
        <v>90</v>
      </c>
      <c r="B50" s="336" t="s">
        <v>261</v>
      </c>
      <c r="C50" s="378"/>
    </row>
    <row r="51" spans="1:3" s="85" customFormat="1" ht="12" customHeight="1">
      <c r="A51" s="356" t="s">
        <v>91</v>
      </c>
      <c r="B51" s="337" t="s">
        <v>262</v>
      </c>
      <c r="C51" s="238"/>
    </row>
    <row r="52" spans="1:3" s="85" customFormat="1" ht="12" customHeight="1">
      <c r="A52" s="356" t="s">
        <v>258</v>
      </c>
      <c r="B52" s="337" t="s">
        <v>263</v>
      </c>
      <c r="C52" s="238"/>
    </row>
    <row r="53" spans="1:3" s="85" customFormat="1" ht="12" customHeight="1">
      <c r="A53" s="356" t="s">
        <v>259</v>
      </c>
      <c r="B53" s="337" t="s">
        <v>264</v>
      </c>
      <c r="C53" s="238"/>
    </row>
    <row r="54" spans="1:3" s="85" customFormat="1" ht="12" customHeight="1" thickBot="1">
      <c r="A54" s="357" t="s">
        <v>260</v>
      </c>
      <c r="B54" s="417" t="s">
        <v>265</v>
      </c>
      <c r="C54" s="325"/>
    </row>
    <row r="55" spans="1:3" s="85" customFormat="1" ht="12" customHeight="1" thickBot="1">
      <c r="A55" s="28" t="s">
        <v>168</v>
      </c>
      <c r="B55" s="20" t="s">
        <v>266</v>
      </c>
      <c r="C55" s="233">
        <f>SUM(C56:C58)</f>
        <v>0</v>
      </c>
    </row>
    <row r="56" spans="1:3" s="85" customFormat="1" ht="12" customHeight="1">
      <c r="A56" s="355" t="s">
        <v>92</v>
      </c>
      <c r="B56" s="336" t="s">
        <v>267</v>
      </c>
      <c r="C56" s="236"/>
    </row>
    <row r="57" spans="1:3" s="85" customFormat="1" ht="12" customHeight="1">
      <c r="A57" s="356" t="s">
        <v>93</v>
      </c>
      <c r="B57" s="337" t="s">
        <v>394</v>
      </c>
      <c r="C57" s="235"/>
    </row>
    <row r="58" spans="1:3" s="85" customFormat="1" ht="12" customHeight="1">
      <c r="A58" s="356" t="s">
        <v>270</v>
      </c>
      <c r="B58" s="337" t="s">
        <v>268</v>
      </c>
      <c r="C58" s="235"/>
    </row>
    <row r="59" spans="1:3" s="85" customFormat="1" ht="12" customHeight="1" thickBot="1">
      <c r="A59" s="357" t="s">
        <v>271</v>
      </c>
      <c r="B59" s="417" t="s">
        <v>269</v>
      </c>
      <c r="C59" s="237"/>
    </row>
    <row r="60" spans="1:3" s="85" customFormat="1" ht="12" customHeight="1" thickBot="1">
      <c r="A60" s="28" t="s">
        <v>23</v>
      </c>
      <c r="B60" s="228" t="s">
        <v>272</v>
      </c>
      <c r="C60" s="233">
        <f>SUM(C61:C63)</f>
        <v>0</v>
      </c>
    </row>
    <row r="61" spans="1:3" s="85" customFormat="1" ht="12" customHeight="1">
      <c r="A61" s="355" t="s">
        <v>169</v>
      </c>
      <c r="B61" s="336" t="s">
        <v>274</v>
      </c>
      <c r="C61" s="238"/>
    </row>
    <row r="62" spans="1:3" s="85" customFormat="1" ht="12" customHeight="1">
      <c r="A62" s="356" t="s">
        <v>170</v>
      </c>
      <c r="B62" s="337" t="s">
        <v>395</v>
      </c>
      <c r="C62" s="238"/>
    </row>
    <row r="63" spans="1:3" s="85" customFormat="1" ht="12" customHeight="1">
      <c r="A63" s="356" t="s">
        <v>202</v>
      </c>
      <c r="B63" s="337" t="s">
        <v>275</v>
      </c>
      <c r="C63" s="238"/>
    </row>
    <row r="64" spans="1:3" s="85" customFormat="1" ht="12" customHeight="1" thickBot="1">
      <c r="A64" s="357" t="s">
        <v>273</v>
      </c>
      <c r="B64" s="417" t="s">
        <v>276</v>
      </c>
      <c r="C64" s="238"/>
    </row>
    <row r="65" spans="1:3" s="85" customFormat="1" ht="12" customHeight="1" thickBot="1">
      <c r="A65" s="28" t="s">
        <v>24</v>
      </c>
      <c r="B65" s="20" t="s">
        <v>277</v>
      </c>
      <c r="C65" s="239">
        <f>+C8+C15+C22+C29+C37+C49+C55+C60</f>
        <v>0</v>
      </c>
    </row>
    <row r="66" spans="1:3" s="85" customFormat="1" ht="12" customHeight="1" thickBot="1">
      <c r="A66" s="358" t="s">
        <v>364</v>
      </c>
      <c r="B66" s="228" t="s">
        <v>279</v>
      </c>
      <c r="C66" s="233">
        <f>SUM(C67:C69)</f>
        <v>0</v>
      </c>
    </row>
    <row r="67" spans="1:3" s="85" customFormat="1" ht="12" customHeight="1">
      <c r="A67" s="355" t="s">
        <v>307</v>
      </c>
      <c r="B67" s="336" t="s">
        <v>280</v>
      </c>
      <c r="C67" s="238"/>
    </row>
    <row r="68" spans="1:3" s="85" customFormat="1" ht="12" customHeight="1">
      <c r="A68" s="356" t="s">
        <v>316</v>
      </c>
      <c r="B68" s="337" t="s">
        <v>281</v>
      </c>
      <c r="C68" s="238"/>
    </row>
    <row r="69" spans="1:3" s="85" customFormat="1" ht="12" customHeight="1" thickBot="1">
      <c r="A69" s="357" t="s">
        <v>317</v>
      </c>
      <c r="B69" s="420" t="s">
        <v>282</v>
      </c>
      <c r="C69" s="238"/>
    </row>
    <row r="70" spans="1:3" s="85" customFormat="1" ht="12" customHeight="1" thickBot="1">
      <c r="A70" s="358" t="s">
        <v>283</v>
      </c>
      <c r="B70" s="228" t="s">
        <v>284</v>
      </c>
      <c r="C70" s="233">
        <f>SUM(C71:C74)</f>
        <v>0</v>
      </c>
    </row>
    <row r="71" spans="1:3" s="85" customFormat="1" ht="12" customHeight="1">
      <c r="A71" s="355" t="s">
        <v>139</v>
      </c>
      <c r="B71" s="336" t="s">
        <v>285</v>
      </c>
      <c r="C71" s="238"/>
    </row>
    <row r="72" spans="1:3" s="85" customFormat="1" ht="12" customHeight="1">
      <c r="A72" s="356" t="s">
        <v>140</v>
      </c>
      <c r="B72" s="337" t="s">
        <v>519</v>
      </c>
      <c r="C72" s="238"/>
    </row>
    <row r="73" spans="1:3" s="85" customFormat="1" ht="12" customHeight="1">
      <c r="A73" s="356" t="s">
        <v>308</v>
      </c>
      <c r="B73" s="337" t="s">
        <v>286</v>
      </c>
      <c r="C73" s="238"/>
    </row>
    <row r="74" spans="1:3" s="85" customFormat="1" ht="12" customHeight="1" thickBot="1">
      <c r="A74" s="357" t="s">
        <v>309</v>
      </c>
      <c r="B74" s="230" t="s">
        <v>520</v>
      </c>
      <c r="C74" s="238"/>
    </row>
    <row r="75" spans="1:3" s="85" customFormat="1" ht="12" customHeight="1" thickBot="1">
      <c r="A75" s="358" t="s">
        <v>287</v>
      </c>
      <c r="B75" s="228" t="s">
        <v>288</v>
      </c>
      <c r="C75" s="233">
        <f>SUM(C76:C77)</f>
        <v>0</v>
      </c>
    </row>
    <row r="76" spans="1:3" s="85" customFormat="1" ht="12" customHeight="1">
      <c r="A76" s="355" t="s">
        <v>310</v>
      </c>
      <c r="B76" s="336" t="s">
        <v>289</v>
      </c>
      <c r="C76" s="238"/>
    </row>
    <row r="77" spans="1:3" s="85" customFormat="1" ht="12" customHeight="1" thickBot="1">
      <c r="A77" s="357" t="s">
        <v>311</v>
      </c>
      <c r="B77" s="338" t="s">
        <v>290</v>
      </c>
      <c r="C77" s="238"/>
    </row>
    <row r="78" spans="1:3" s="84" customFormat="1" ht="12" customHeight="1" thickBot="1">
      <c r="A78" s="358" t="s">
        <v>291</v>
      </c>
      <c r="B78" s="228" t="s">
        <v>292</v>
      </c>
      <c r="C78" s="233">
        <f>SUM(C79:C81)</f>
        <v>0</v>
      </c>
    </row>
    <row r="79" spans="1:3" s="85" customFormat="1" ht="12" customHeight="1">
      <c r="A79" s="355" t="s">
        <v>312</v>
      </c>
      <c r="B79" s="336" t="s">
        <v>293</v>
      </c>
      <c r="C79" s="238"/>
    </row>
    <row r="80" spans="1:3" s="85" customFormat="1" ht="12" customHeight="1">
      <c r="A80" s="356" t="s">
        <v>313</v>
      </c>
      <c r="B80" s="337" t="s">
        <v>294</v>
      </c>
      <c r="C80" s="238"/>
    </row>
    <row r="81" spans="1:3" s="85" customFormat="1" ht="12" customHeight="1" thickBot="1">
      <c r="A81" s="357" t="s">
        <v>314</v>
      </c>
      <c r="B81" s="338" t="s">
        <v>521</v>
      </c>
      <c r="C81" s="238"/>
    </row>
    <row r="82" spans="1:3" s="85" customFormat="1" ht="12" customHeight="1" thickBot="1">
      <c r="A82" s="358" t="s">
        <v>295</v>
      </c>
      <c r="B82" s="228" t="s">
        <v>315</v>
      </c>
      <c r="C82" s="233">
        <f>SUM(C83:C86)</f>
        <v>0</v>
      </c>
    </row>
    <row r="83" spans="1:3" s="85" customFormat="1" ht="12" customHeight="1">
      <c r="A83" s="359" t="s">
        <v>296</v>
      </c>
      <c r="B83" s="336" t="s">
        <v>297</v>
      </c>
      <c r="C83" s="238"/>
    </row>
    <row r="84" spans="1:3" s="85" customFormat="1" ht="12" customHeight="1">
      <c r="A84" s="360" t="s">
        <v>298</v>
      </c>
      <c r="B84" s="337" t="s">
        <v>299</v>
      </c>
      <c r="C84" s="238"/>
    </row>
    <row r="85" spans="1:3" s="85" customFormat="1" ht="12" customHeight="1">
      <c r="A85" s="360" t="s">
        <v>300</v>
      </c>
      <c r="B85" s="337" t="s">
        <v>301</v>
      </c>
      <c r="C85" s="238"/>
    </row>
    <row r="86" spans="1:3" s="84" customFormat="1" ht="12" customHeight="1" thickBot="1">
      <c r="A86" s="361" t="s">
        <v>302</v>
      </c>
      <c r="B86" s="338" t="s">
        <v>303</v>
      </c>
      <c r="C86" s="238"/>
    </row>
    <row r="87" spans="1:3" s="84" customFormat="1" ht="12" customHeight="1" thickBot="1">
      <c r="A87" s="358" t="s">
        <v>304</v>
      </c>
      <c r="B87" s="228" t="s">
        <v>442</v>
      </c>
      <c r="C87" s="379"/>
    </row>
    <row r="88" spans="1:3" s="84" customFormat="1" ht="12" customHeight="1" thickBot="1">
      <c r="A88" s="358" t="s">
        <v>468</v>
      </c>
      <c r="B88" s="228" t="s">
        <v>305</v>
      </c>
      <c r="C88" s="379"/>
    </row>
    <row r="89" spans="1:3" s="84" customFormat="1" ht="12" customHeight="1" thickBot="1">
      <c r="A89" s="358" t="s">
        <v>469</v>
      </c>
      <c r="B89" s="343" t="s">
        <v>445</v>
      </c>
      <c r="C89" s="239">
        <f>+C66+C70+C75+C78+C82+C88+C87</f>
        <v>0</v>
      </c>
    </row>
    <row r="90" spans="1:3" s="84" customFormat="1" ht="12" customHeight="1" thickBot="1">
      <c r="A90" s="362" t="s">
        <v>470</v>
      </c>
      <c r="B90" s="344" t="s">
        <v>471</v>
      </c>
      <c r="C90" s="239">
        <f>+C65+C89</f>
        <v>0</v>
      </c>
    </row>
    <row r="91" spans="1:3" s="85" customFormat="1" ht="15" customHeight="1" thickBot="1">
      <c r="A91" s="195"/>
      <c r="B91" s="196"/>
      <c r="C91" s="296"/>
    </row>
    <row r="92" spans="1:3" s="58" customFormat="1" ht="16.5" customHeight="1" thickBot="1">
      <c r="A92" s="199"/>
      <c r="B92" s="200" t="s">
        <v>53</v>
      </c>
      <c r="C92" s="298"/>
    </row>
    <row r="93" spans="1:3" s="86" customFormat="1" ht="12" customHeight="1" thickBot="1">
      <c r="A93" s="329" t="s">
        <v>16</v>
      </c>
      <c r="B93" s="27" t="s">
        <v>475</v>
      </c>
      <c r="C93" s="232">
        <f>+C94+C95+C96+C97+C98+C111</f>
        <v>0</v>
      </c>
    </row>
    <row r="94" spans="1:3" ht="12" customHeight="1">
      <c r="A94" s="363" t="s">
        <v>94</v>
      </c>
      <c r="B94" s="9" t="s">
        <v>46</v>
      </c>
      <c r="C94" s="234"/>
    </row>
    <row r="95" spans="1:3" ht="12" customHeight="1">
      <c r="A95" s="356" t="s">
        <v>95</v>
      </c>
      <c r="B95" s="7" t="s">
        <v>171</v>
      </c>
      <c r="C95" s="235"/>
    </row>
    <row r="96" spans="1:3" ht="12" customHeight="1">
      <c r="A96" s="356" t="s">
        <v>96</v>
      </c>
      <c r="B96" s="7" t="s">
        <v>130</v>
      </c>
      <c r="C96" s="237"/>
    </row>
    <row r="97" spans="1:3" ht="12" customHeight="1">
      <c r="A97" s="356" t="s">
        <v>97</v>
      </c>
      <c r="B97" s="10" t="s">
        <v>172</v>
      </c>
      <c r="C97" s="237"/>
    </row>
    <row r="98" spans="1:3" ht="12" customHeight="1">
      <c r="A98" s="356" t="s">
        <v>108</v>
      </c>
      <c r="B98" s="18" t="s">
        <v>173</v>
      </c>
      <c r="C98" s="237"/>
    </row>
    <row r="99" spans="1:3" ht="12" customHeight="1">
      <c r="A99" s="356" t="s">
        <v>98</v>
      </c>
      <c r="B99" s="7" t="s">
        <v>472</v>
      </c>
      <c r="C99" s="237"/>
    </row>
    <row r="100" spans="1:3" ht="12" customHeight="1">
      <c r="A100" s="356" t="s">
        <v>99</v>
      </c>
      <c r="B100" s="122" t="s">
        <v>409</v>
      </c>
      <c r="C100" s="237"/>
    </row>
    <row r="101" spans="1:3" ht="12" customHeight="1">
      <c r="A101" s="356" t="s">
        <v>109</v>
      </c>
      <c r="B101" s="122" t="s">
        <v>408</v>
      </c>
      <c r="C101" s="237"/>
    </row>
    <row r="102" spans="1:3" ht="12" customHeight="1">
      <c r="A102" s="356" t="s">
        <v>110</v>
      </c>
      <c r="B102" s="122" t="s">
        <v>321</v>
      </c>
      <c r="C102" s="237"/>
    </row>
    <row r="103" spans="1:3" ht="12" customHeight="1">
      <c r="A103" s="356" t="s">
        <v>111</v>
      </c>
      <c r="B103" s="123" t="s">
        <v>322</v>
      </c>
      <c r="C103" s="237"/>
    </row>
    <row r="104" spans="1:3" ht="12" customHeight="1">
      <c r="A104" s="356" t="s">
        <v>112</v>
      </c>
      <c r="B104" s="123" t="s">
        <v>323</v>
      </c>
      <c r="C104" s="237"/>
    </row>
    <row r="105" spans="1:3" ht="12" customHeight="1">
      <c r="A105" s="356" t="s">
        <v>114</v>
      </c>
      <c r="B105" s="122" t="s">
        <v>324</v>
      </c>
      <c r="C105" s="237"/>
    </row>
    <row r="106" spans="1:3" ht="12" customHeight="1">
      <c r="A106" s="356" t="s">
        <v>174</v>
      </c>
      <c r="B106" s="122" t="s">
        <v>325</v>
      </c>
      <c r="C106" s="237"/>
    </row>
    <row r="107" spans="1:3" ht="12" customHeight="1">
      <c r="A107" s="356" t="s">
        <v>319</v>
      </c>
      <c r="B107" s="123" t="s">
        <v>326</v>
      </c>
      <c r="C107" s="237"/>
    </row>
    <row r="108" spans="1:3" ht="12" customHeight="1">
      <c r="A108" s="364" t="s">
        <v>320</v>
      </c>
      <c r="B108" s="124" t="s">
        <v>327</v>
      </c>
      <c r="C108" s="237"/>
    </row>
    <row r="109" spans="1:3" ht="12" customHeight="1">
      <c r="A109" s="356" t="s">
        <v>406</v>
      </c>
      <c r="B109" s="124" t="s">
        <v>328</v>
      </c>
      <c r="C109" s="237"/>
    </row>
    <row r="110" spans="1:3" ht="12" customHeight="1">
      <c r="A110" s="356" t="s">
        <v>407</v>
      </c>
      <c r="B110" s="123" t="s">
        <v>329</v>
      </c>
      <c r="C110" s="235"/>
    </row>
    <row r="111" spans="1:3" ht="12" customHeight="1">
      <c r="A111" s="356" t="s">
        <v>411</v>
      </c>
      <c r="B111" s="10" t="s">
        <v>47</v>
      </c>
      <c r="C111" s="235"/>
    </row>
    <row r="112" spans="1:3" ht="12" customHeight="1">
      <c r="A112" s="357" t="s">
        <v>412</v>
      </c>
      <c r="B112" s="7" t="s">
        <v>473</v>
      </c>
      <c r="C112" s="237"/>
    </row>
    <row r="113" spans="1:3" ht="12" customHeight="1" thickBot="1">
      <c r="A113" s="365" t="s">
        <v>413</v>
      </c>
      <c r="B113" s="125" t="s">
        <v>474</v>
      </c>
      <c r="C113" s="241"/>
    </row>
    <row r="114" spans="1:3" ht="12" customHeight="1" thickBot="1">
      <c r="A114" s="28" t="s">
        <v>17</v>
      </c>
      <c r="B114" s="26" t="s">
        <v>330</v>
      </c>
      <c r="C114" s="233">
        <f>+C115+C117+C119</f>
        <v>0</v>
      </c>
    </row>
    <row r="115" spans="1:3" ht="12" customHeight="1">
      <c r="A115" s="355" t="s">
        <v>100</v>
      </c>
      <c r="B115" s="7" t="s">
        <v>201</v>
      </c>
      <c r="C115" s="236"/>
    </row>
    <row r="116" spans="1:3" ht="12" customHeight="1">
      <c r="A116" s="355" t="s">
        <v>101</v>
      </c>
      <c r="B116" s="11" t="s">
        <v>334</v>
      </c>
      <c r="C116" s="236"/>
    </row>
    <row r="117" spans="1:3" ht="12" customHeight="1">
      <c r="A117" s="355" t="s">
        <v>102</v>
      </c>
      <c r="B117" s="11" t="s">
        <v>175</v>
      </c>
      <c r="C117" s="235"/>
    </row>
    <row r="118" spans="1:3" ht="12" customHeight="1">
      <c r="A118" s="355" t="s">
        <v>103</v>
      </c>
      <c r="B118" s="11" t="s">
        <v>335</v>
      </c>
      <c r="C118" s="208"/>
    </row>
    <row r="119" spans="1:3" ht="12" customHeight="1">
      <c r="A119" s="355" t="s">
        <v>104</v>
      </c>
      <c r="B119" s="230" t="s">
        <v>203</v>
      </c>
      <c r="C119" s="208"/>
    </row>
    <row r="120" spans="1:3" ht="12" customHeight="1">
      <c r="A120" s="355" t="s">
        <v>113</v>
      </c>
      <c r="B120" s="229" t="s">
        <v>396</v>
      </c>
      <c r="C120" s="208"/>
    </row>
    <row r="121" spans="1:3" ht="12" customHeight="1">
      <c r="A121" s="355" t="s">
        <v>115</v>
      </c>
      <c r="B121" s="332" t="s">
        <v>340</v>
      </c>
      <c r="C121" s="208"/>
    </row>
    <row r="122" spans="1:3" ht="12" customHeight="1">
      <c r="A122" s="355" t="s">
        <v>176</v>
      </c>
      <c r="B122" s="123" t="s">
        <v>323</v>
      </c>
      <c r="C122" s="208"/>
    </row>
    <row r="123" spans="1:3" ht="12" customHeight="1">
      <c r="A123" s="355" t="s">
        <v>177</v>
      </c>
      <c r="B123" s="123" t="s">
        <v>339</v>
      </c>
      <c r="C123" s="208"/>
    </row>
    <row r="124" spans="1:3" ht="12" customHeight="1">
      <c r="A124" s="355" t="s">
        <v>178</v>
      </c>
      <c r="B124" s="123" t="s">
        <v>338</v>
      </c>
      <c r="C124" s="208"/>
    </row>
    <row r="125" spans="1:3" ht="12" customHeight="1">
      <c r="A125" s="355" t="s">
        <v>331</v>
      </c>
      <c r="B125" s="123" t="s">
        <v>326</v>
      </c>
      <c r="C125" s="208"/>
    </row>
    <row r="126" spans="1:3" ht="12" customHeight="1">
      <c r="A126" s="355" t="s">
        <v>332</v>
      </c>
      <c r="B126" s="123" t="s">
        <v>337</v>
      </c>
      <c r="C126" s="208"/>
    </row>
    <row r="127" spans="1:3" ht="12" customHeight="1" thickBot="1">
      <c r="A127" s="364" t="s">
        <v>333</v>
      </c>
      <c r="B127" s="123" t="s">
        <v>336</v>
      </c>
      <c r="C127" s="210"/>
    </row>
    <row r="128" spans="1:3" ht="12" customHeight="1" thickBot="1">
      <c r="A128" s="28" t="s">
        <v>18</v>
      </c>
      <c r="B128" s="112" t="s">
        <v>416</v>
      </c>
      <c r="C128" s="233">
        <f>+C93+C114</f>
        <v>0</v>
      </c>
    </row>
    <row r="129" spans="1:3" ht="12" customHeight="1" thickBot="1">
      <c r="A129" s="28" t="s">
        <v>19</v>
      </c>
      <c r="B129" s="112" t="s">
        <v>417</v>
      </c>
      <c r="C129" s="233">
        <f>+C130+C131+C132</f>
        <v>0</v>
      </c>
    </row>
    <row r="130" spans="1:3" s="86" customFormat="1" ht="12" customHeight="1">
      <c r="A130" s="355" t="s">
        <v>238</v>
      </c>
      <c r="B130" s="8" t="s">
        <v>478</v>
      </c>
      <c r="C130" s="208"/>
    </row>
    <row r="131" spans="1:3" ht="12" customHeight="1">
      <c r="A131" s="355" t="s">
        <v>239</v>
      </c>
      <c r="B131" s="8" t="s">
        <v>425</v>
      </c>
      <c r="C131" s="208"/>
    </row>
    <row r="132" spans="1:3" ht="12" customHeight="1" thickBot="1">
      <c r="A132" s="364" t="s">
        <v>240</v>
      </c>
      <c r="B132" s="6" t="s">
        <v>477</v>
      </c>
      <c r="C132" s="208"/>
    </row>
    <row r="133" spans="1:3" ht="12" customHeight="1" thickBot="1">
      <c r="A133" s="28" t="s">
        <v>20</v>
      </c>
      <c r="B133" s="112" t="s">
        <v>418</v>
      </c>
      <c r="C133" s="233">
        <f>+C134+C135+C136+C137+C138+C139</f>
        <v>0</v>
      </c>
    </row>
    <row r="134" spans="1:3" ht="12" customHeight="1">
      <c r="A134" s="355" t="s">
        <v>87</v>
      </c>
      <c r="B134" s="8" t="s">
        <v>427</v>
      </c>
      <c r="C134" s="208"/>
    </row>
    <row r="135" spans="1:3" ht="12" customHeight="1">
      <c r="A135" s="355" t="s">
        <v>88</v>
      </c>
      <c r="B135" s="8" t="s">
        <v>419</v>
      </c>
      <c r="C135" s="208"/>
    </row>
    <row r="136" spans="1:3" ht="12" customHeight="1">
      <c r="A136" s="355" t="s">
        <v>89</v>
      </c>
      <c r="B136" s="8" t="s">
        <v>420</v>
      </c>
      <c r="C136" s="208"/>
    </row>
    <row r="137" spans="1:3" ht="12" customHeight="1">
      <c r="A137" s="355" t="s">
        <v>163</v>
      </c>
      <c r="B137" s="8" t="s">
        <v>476</v>
      </c>
      <c r="C137" s="208"/>
    </row>
    <row r="138" spans="1:3" ht="12" customHeight="1">
      <c r="A138" s="355" t="s">
        <v>164</v>
      </c>
      <c r="B138" s="8" t="s">
        <v>422</v>
      </c>
      <c r="C138" s="208"/>
    </row>
    <row r="139" spans="1:3" s="86" customFormat="1" ht="12" customHeight="1" thickBot="1">
      <c r="A139" s="364" t="s">
        <v>165</v>
      </c>
      <c r="B139" s="6" t="s">
        <v>423</v>
      </c>
      <c r="C139" s="208"/>
    </row>
    <row r="140" spans="1:11" ht="12" customHeight="1" thickBot="1">
      <c r="A140" s="28" t="s">
        <v>21</v>
      </c>
      <c r="B140" s="112" t="s">
        <v>498</v>
      </c>
      <c r="C140" s="239">
        <f>+C141+C142+C144+C145+C143</f>
        <v>0</v>
      </c>
      <c r="K140" s="206"/>
    </row>
    <row r="141" spans="1:3" ht="12.75">
      <c r="A141" s="355" t="s">
        <v>90</v>
      </c>
      <c r="B141" s="8" t="s">
        <v>341</v>
      </c>
      <c r="C141" s="208"/>
    </row>
    <row r="142" spans="1:3" ht="12" customHeight="1">
      <c r="A142" s="355" t="s">
        <v>91</v>
      </c>
      <c r="B142" s="8" t="s">
        <v>342</v>
      </c>
      <c r="C142" s="208"/>
    </row>
    <row r="143" spans="1:3" s="86" customFormat="1" ht="12" customHeight="1">
      <c r="A143" s="355" t="s">
        <v>258</v>
      </c>
      <c r="B143" s="8" t="s">
        <v>497</v>
      </c>
      <c r="C143" s="208"/>
    </row>
    <row r="144" spans="1:3" s="86" customFormat="1" ht="12" customHeight="1">
      <c r="A144" s="355" t="s">
        <v>259</v>
      </c>
      <c r="B144" s="8" t="s">
        <v>432</v>
      </c>
      <c r="C144" s="208"/>
    </row>
    <row r="145" spans="1:3" s="86" customFormat="1" ht="12" customHeight="1" thickBot="1">
      <c r="A145" s="364" t="s">
        <v>260</v>
      </c>
      <c r="B145" s="6" t="s">
        <v>360</v>
      </c>
      <c r="C145" s="208"/>
    </row>
    <row r="146" spans="1:3" s="86" customFormat="1" ht="12" customHeight="1" thickBot="1">
      <c r="A146" s="28" t="s">
        <v>22</v>
      </c>
      <c r="B146" s="112" t="s">
        <v>433</v>
      </c>
      <c r="C146" s="242">
        <f>+C147+C148+C149+C150+C151</f>
        <v>0</v>
      </c>
    </row>
    <row r="147" spans="1:3" s="86" customFormat="1" ht="12" customHeight="1">
      <c r="A147" s="355" t="s">
        <v>92</v>
      </c>
      <c r="B147" s="8" t="s">
        <v>428</v>
      </c>
      <c r="C147" s="208"/>
    </row>
    <row r="148" spans="1:3" s="86" customFormat="1" ht="12" customHeight="1">
      <c r="A148" s="355" t="s">
        <v>93</v>
      </c>
      <c r="B148" s="8" t="s">
        <v>435</v>
      </c>
      <c r="C148" s="208"/>
    </row>
    <row r="149" spans="1:3" s="86" customFormat="1" ht="12" customHeight="1">
      <c r="A149" s="355" t="s">
        <v>270</v>
      </c>
      <c r="B149" s="8" t="s">
        <v>430</v>
      </c>
      <c r="C149" s="208"/>
    </row>
    <row r="150" spans="1:3" ht="12.75" customHeight="1">
      <c r="A150" s="355" t="s">
        <v>271</v>
      </c>
      <c r="B150" s="8" t="s">
        <v>479</v>
      </c>
      <c r="C150" s="208"/>
    </row>
    <row r="151" spans="1:3" ht="12.75" customHeight="1" thickBot="1">
      <c r="A151" s="364" t="s">
        <v>434</v>
      </c>
      <c r="B151" s="6" t="s">
        <v>436</v>
      </c>
      <c r="C151" s="210"/>
    </row>
    <row r="152" spans="1:3" ht="12.75" customHeight="1" thickBot="1">
      <c r="A152" s="404" t="s">
        <v>23</v>
      </c>
      <c r="B152" s="112" t="s">
        <v>437</v>
      </c>
      <c r="C152" s="242"/>
    </row>
    <row r="153" spans="1:3" ht="12" customHeight="1" thickBot="1">
      <c r="A153" s="404" t="s">
        <v>24</v>
      </c>
      <c r="B153" s="112" t="s">
        <v>438</v>
      </c>
      <c r="C153" s="242"/>
    </row>
    <row r="154" spans="1:3" ht="15" customHeight="1" thickBot="1">
      <c r="A154" s="28" t="s">
        <v>25</v>
      </c>
      <c r="B154" s="112" t="s">
        <v>440</v>
      </c>
      <c r="C154" s="346">
        <f>+C129+C133+C140+C146+C152+C153</f>
        <v>0</v>
      </c>
    </row>
    <row r="155" spans="1:3" ht="13.5" thickBot="1">
      <c r="A155" s="366" t="s">
        <v>26</v>
      </c>
      <c r="B155" s="307" t="s">
        <v>439</v>
      </c>
      <c r="C155" s="346">
        <f>+C128+C154</f>
        <v>0</v>
      </c>
    </row>
    <row r="156" spans="1:3" ht="15" customHeight="1" thickBot="1">
      <c r="A156" s="313"/>
      <c r="B156" s="314"/>
      <c r="C156" s="500">
        <f>C90-C155</f>
        <v>0</v>
      </c>
    </row>
    <row r="157" spans="1:3" ht="14.25" customHeight="1" thickBot="1">
      <c r="A157" s="204" t="s">
        <v>480</v>
      </c>
      <c r="B157" s="205"/>
      <c r="C157" s="109"/>
    </row>
    <row r="158" spans="1:3" ht="13.5" thickBot="1">
      <c r="A158" s="204" t="s">
        <v>193</v>
      </c>
      <c r="B158" s="205"/>
      <c r="C158" s="109"/>
    </row>
    <row r="159" spans="1:3" ht="12.75">
      <c r="A159" s="497"/>
      <c r="B159" s="498"/>
      <c r="C159" s="499"/>
    </row>
    <row r="160" spans="1:2" ht="12.75">
      <c r="A160" s="497"/>
      <c r="B160" s="498"/>
    </row>
    <row r="161" spans="1:3" ht="12.75">
      <c r="A161" s="497"/>
      <c r="B161" s="498"/>
      <c r="C161" s="499"/>
    </row>
    <row r="162" spans="1:3" ht="12.75">
      <c r="A162" s="497"/>
      <c r="B162" s="498"/>
      <c r="C162" s="499"/>
    </row>
    <row r="163" spans="1:3" ht="12.75">
      <c r="A163" s="497"/>
      <c r="B163" s="498"/>
      <c r="C163" s="499"/>
    </row>
    <row r="164" spans="1:3" ht="12.75">
      <c r="A164" s="497"/>
      <c r="B164" s="498"/>
      <c r="C164" s="499"/>
    </row>
    <row r="165" spans="1:3" ht="12.75">
      <c r="A165" s="497"/>
      <c r="B165" s="498"/>
      <c r="C165" s="499"/>
    </row>
    <row r="166" spans="1:3" ht="12.75">
      <c r="A166" s="497"/>
      <c r="B166" s="498"/>
      <c r="C166" s="499"/>
    </row>
    <row r="167" spans="1:3" ht="12.75">
      <c r="A167" s="497"/>
      <c r="B167" s="498"/>
      <c r="C167" s="499"/>
    </row>
    <row r="168" spans="1:3" ht="12.75">
      <c r="A168" s="497"/>
      <c r="B168" s="498"/>
      <c r="C168" s="499"/>
    </row>
    <row r="169" spans="1:3" ht="12.75">
      <c r="A169" s="497"/>
      <c r="B169" s="498"/>
      <c r="C169" s="499"/>
    </row>
    <row r="170" spans="1:3" ht="12.75">
      <c r="A170" s="497"/>
      <c r="B170" s="498"/>
      <c r="C170" s="499"/>
    </row>
    <row r="171" spans="1:3" ht="12.75">
      <c r="A171" s="497"/>
      <c r="B171" s="498"/>
      <c r="C171" s="499"/>
    </row>
    <row r="172" spans="1:3" ht="12.75">
      <c r="A172" s="497"/>
      <c r="B172" s="498"/>
      <c r="C172" s="499"/>
    </row>
    <row r="173" spans="1:3" ht="12.75">
      <c r="A173" s="497"/>
      <c r="B173" s="498"/>
      <c r="C173" s="499"/>
    </row>
    <row r="174" spans="1:3" ht="12.75">
      <c r="A174" s="497"/>
      <c r="B174" s="498"/>
      <c r="C174" s="499"/>
    </row>
    <row r="175" spans="1:3" ht="12.75">
      <c r="A175" s="497"/>
      <c r="B175" s="498"/>
      <c r="C175" s="499"/>
    </row>
    <row r="176" spans="1:3" ht="12.75">
      <c r="A176" s="497"/>
      <c r="B176" s="498"/>
      <c r="C176" s="499"/>
    </row>
  </sheetData>
  <sheetProtection formatCells="0"/>
  <printOptions horizontalCentered="1"/>
  <pageMargins left="0.7874015748031497" right="0.7874015748031497" top="0.4330708661417323" bottom="0.984251968503937" header="0.3937007874015748" footer="0.7874015748031497"/>
  <pageSetup horizontalDpi="600" verticalDpi="600" orientation="portrait" paperSize="9" scale="75" r:id="rId1"/>
  <rowBreaks count="2" manualBreakCount="2">
    <brk id="64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00390625" defaultRowHeight="12.75"/>
  <cols>
    <col min="1" max="1" width="13.875" style="202" customWidth="1"/>
    <col min="2" max="2" width="79.125" style="203" customWidth="1"/>
    <col min="3" max="3" width="25.00390625" style="203" customWidth="1"/>
    <col min="4" max="16384" width="9.375" style="203" customWidth="1"/>
  </cols>
  <sheetData>
    <row r="1" spans="1:3" s="183" customFormat="1" ht="21" customHeight="1" thickBot="1">
      <c r="A1" s="182"/>
      <c r="B1" s="184"/>
      <c r="C1" s="478" t="e">
        <f>CONCATENATE("9.12.2. melléklet ",#REF!," ",#REF!," ",#REF!," ",#REF!," ",#REF!," ",#REF!," ",#REF!," ",#REF!)</f>
        <v>#REF!</v>
      </c>
    </row>
    <row r="2" spans="1:3" s="373" customFormat="1" ht="25.5" customHeight="1">
      <c r="A2" s="327" t="s">
        <v>191</v>
      </c>
      <c r="B2" s="476" t="e">
        <f>CONCATENATE(#REF!)</f>
        <v>#REF!</v>
      </c>
      <c r="C2" s="300" t="s">
        <v>532</v>
      </c>
    </row>
    <row r="3" spans="1:3" s="373" customFormat="1" ht="24.75" thickBot="1">
      <c r="A3" s="367" t="s">
        <v>190</v>
      </c>
      <c r="B3" s="477" t="s">
        <v>386</v>
      </c>
      <c r="C3" s="301" t="s">
        <v>56</v>
      </c>
    </row>
    <row r="4" spans="1:3" s="374" customFormat="1" ht="15.75" customHeight="1" thickBot="1">
      <c r="A4" s="185"/>
      <c r="B4" s="185"/>
      <c r="C4" s="186" t="e">
        <f>#REF!</f>
        <v>#REF!</v>
      </c>
    </row>
    <row r="5" spans="1:3" ht="13.5" thickBot="1">
      <c r="A5" s="328" t="s">
        <v>192</v>
      </c>
      <c r="B5" s="187" t="s">
        <v>512</v>
      </c>
      <c r="C5" s="188" t="s">
        <v>51</v>
      </c>
    </row>
    <row r="6" spans="1:3" s="375" customFormat="1" ht="12.75" customHeight="1" thickBot="1">
      <c r="A6" s="158"/>
      <c r="B6" s="159" t="s">
        <v>454</v>
      </c>
      <c r="C6" s="160" t="s">
        <v>455</v>
      </c>
    </row>
    <row r="7" spans="1:3" s="375" customFormat="1" ht="15.75" customHeight="1" thickBot="1">
      <c r="A7" s="189"/>
      <c r="B7" s="190" t="s">
        <v>52</v>
      </c>
      <c r="C7" s="191"/>
    </row>
    <row r="8" spans="1:3" s="302" customFormat="1" ht="12" customHeight="1" thickBot="1">
      <c r="A8" s="158" t="s">
        <v>16</v>
      </c>
      <c r="B8" s="192" t="s">
        <v>481</v>
      </c>
      <c r="C8" s="251">
        <f>SUM(C9:C19)</f>
        <v>0</v>
      </c>
    </row>
    <row r="9" spans="1:3" s="302" customFormat="1" ht="12" customHeight="1">
      <c r="A9" s="368" t="s">
        <v>94</v>
      </c>
      <c r="B9" s="9" t="s">
        <v>247</v>
      </c>
      <c r="C9" s="292"/>
    </row>
    <row r="10" spans="1:3" s="302" customFormat="1" ht="12" customHeight="1">
      <c r="A10" s="369" t="s">
        <v>95</v>
      </c>
      <c r="B10" s="7" t="s">
        <v>248</v>
      </c>
      <c r="C10" s="249"/>
    </row>
    <row r="11" spans="1:3" s="302" customFormat="1" ht="12" customHeight="1">
      <c r="A11" s="369" t="s">
        <v>96</v>
      </c>
      <c r="B11" s="7" t="s">
        <v>249</v>
      </c>
      <c r="C11" s="249"/>
    </row>
    <row r="12" spans="1:3" s="302" customFormat="1" ht="12" customHeight="1">
      <c r="A12" s="369" t="s">
        <v>97</v>
      </c>
      <c r="B12" s="7" t="s">
        <v>250</v>
      </c>
      <c r="C12" s="249"/>
    </row>
    <row r="13" spans="1:3" s="302" customFormat="1" ht="12" customHeight="1">
      <c r="A13" s="369" t="s">
        <v>138</v>
      </c>
      <c r="B13" s="7" t="s">
        <v>251</v>
      </c>
      <c r="C13" s="249"/>
    </row>
    <row r="14" spans="1:3" s="302" customFormat="1" ht="12" customHeight="1">
      <c r="A14" s="369" t="s">
        <v>98</v>
      </c>
      <c r="B14" s="7" t="s">
        <v>369</v>
      </c>
      <c r="C14" s="249"/>
    </row>
    <row r="15" spans="1:3" s="302" customFormat="1" ht="12" customHeight="1">
      <c r="A15" s="369" t="s">
        <v>99</v>
      </c>
      <c r="B15" s="6" t="s">
        <v>370</v>
      </c>
      <c r="C15" s="249"/>
    </row>
    <row r="16" spans="1:3" s="302" customFormat="1" ht="12" customHeight="1">
      <c r="A16" s="369" t="s">
        <v>109</v>
      </c>
      <c r="B16" s="7" t="s">
        <v>254</v>
      </c>
      <c r="C16" s="293"/>
    </row>
    <row r="17" spans="1:3" s="376" customFormat="1" ht="12" customHeight="1">
      <c r="A17" s="369" t="s">
        <v>110</v>
      </c>
      <c r="B17" s="7" t="s">
        <v>255</v>
      </c>
      <c r="C17" s="249"/>
    </row>
    <row r="18" spans="1:3" s="376" customFormat="1" ht="12" customHeight="1">
      <c r="A18" s="369" t="s">
        <v>111</v>
      </c>
      <c r="B18" s="7" t="s">
        <v>404</v>
      </c>
      <c r="C18" s="250"/>
    </row>
    <row r="19" spans="1:3" s="376" customFormat="1" ht="12" customHeight="1" thickBot="1">
      <c r="A19" s="369" t="s">
        <v>112</v>
      </c>
      <c r="B19" s="6" t="s">
        <v>256</v>
      </c>
      <c r="C19" s="250"/>
    </row>
    <row r="20" spans="1:3" s="302" customFormat="1" ht="12" customHeight="1" thickBot="1">
      <c r="A20" s="158" t="s">
        <v>17</v>
      </c>
      <c r="B20" s="192" t="s">
        <v>371</v>
      </c>
      <c r="C20" s="251">
        <f>SUM(C21:C23)</f>
        <v>0</v>
      </c>
    </row>
    <row r="21" spans="1:3" s="376" customFormat="1" ht="12" customHeight="1">
      <c r="A21" s="369" t="s">
        <v>100</v>
      </c>
      <c r="B21" s="8" t="s">
        <v>228</v>
      </c>
      <c r="C21" s="249"/>
    </row>
    <row r="22" spans="1:3" s="376" customFormat="1" ht="12" customHeight="1">
      <c r="A22" s="369" t="s">
        <v>101</v>
      </c>
      <c r="B22" s="7" t="s">
        <v>372</v>
      </c>
      <c r="C22" s="249"/>
    </row>
    <row r="23" spans="1:3" s="376" customFormat="1" ht="12" customHeight="1">
      <c r="A23" s="369" t="s">
        <v>102</v>
      </c>
      <c r="B23" s="7" t="s">
        <v>373</v>
      </c>
      <c r="C23" s="249"/>
    </row>
    <row r="24" spans="1:3" s="376" customFormat="1" ht="12" customHeight="1" thickBot="1">
      <c r="A24" s="369" t="s">
        <v>103</v>
      </c>
      <c r="B24" s="7" t="s">
        <v>483</v>
      </c>
      <c r="C24" s="249"/>
    </row>
    <row r="25" spans="1:3" s="376" customFormat="1" ht="12" customHeight="1" thickBot="1">
      <c r="A25" s="164" t="s">
        <v>18</v>
      </c>
      <c r="B25" s="112" t="s">
        <v>162</v>
      </c>
      <c r="C25" s="277"/>
    </row>
    <row r="26" spans="1:3" s="376" customFormat="1" ht="12" customHeight="1" thickBot="1">
      <c r="A26" s="164" t="s">
        <v>19</v>
      </c>
      <c r="B26" s="112" t="s">
        <v>374</v>
      </c>
      <c r="C26" s="251">
        <f>+C27+C28</f>
        <v>0</v>
      </c>
    </row>
    <row r="27" spans="1:3" s="376" customFormat="1" ht="12" customHeight="1">
      <c r="A27" s="370" t="s">
        <v>238</v>
      </c>
      <c r="B27" s="371" t="s">
        <v>372</v>
      </c>
      <c r="C27" s="66"/>
    </row>
    <row r="28" spans="1:3" s="376" customFormat="1" ht="12" customHeight="1">
      <c r="A28" s="370" t="s">
        <v>239</v>
      </c>
      <c r="B28" s="372" t="s">
        <v>375</v>
      </c>
      <c r="C28" s="252"/>
    </row>
    <row r="29" spans="1:3" s="376" customFormat="1" ht="12" customHeight="1" thickBot="1">
      <c r="A29" s="369" t="s">
        <v>240</v>
      </c>
      <c r="B29" s="121" t="s">
        <v>484</v>
      </c>
      <c r="C29" s="73"/>
    </row>
    <row r="30" spans="1:3" s="376" customFormat="1" ht="12" customHeight="1" thickBot="1">
      <c r="A30" s="164" t="s">
        <v>20</v>
      </c>
      <c r="B30" s="112" t="s">
        <v>376</v>
      </c>
      <c r="C30" s="251">
        <f>+C31+C32+C33</f>
        <v>0</v>
      </c>
    </row>
    <row r="31" spans="1:3" s="376" customFormat="1" ht="12" customHeight="1">
      <c r="A31" s="370" t="s">
        <v>87</v>
      </c>
      <c r="B31" s="371" t="s">
        <v>261</v>
      </c>
      <c r="C31" s="66"/>
    </row>
    <row r="32" spans="1:3" s="376" customFormat="1" ht="12" customHeight="1">
      <c r="A32" s="370" t="s">
        <v>88</v>
      </c>
      <c r="B32" s="372" t="s">
        <v>262</v>
      </c>
      <c r="C32" s="252"/>
    </row>
    <row r="33" spans="1:3" s="376" customFormat="1" ht="12" customHeight="1" thickBot="1">
      <c r="A33" s="369" t="s">
        <v>89</v>
      </c>
      <c r="B33" s="121" t="s">
        <v>263</v>
      </c>
      <c r="C33" s="73"/>
    </row>
    <row r="34" spans="1:3" s="302" customFormat="1" ht="12" customHeight="1" thickBot="1">
      <c r="A34" s="164" t="s">
        <v>21</v>
      </c>
      <c r="B34" s="112" t="s">
        <v>346</v>
      </c>
      <c r="C34" s="277"/>
    </row>
    <row r="35" spans="1:3" s="302" customFormat="1" ht="12" customHeight="1" thickBot="1">
      <c r="A35" s="164" t="s">
        <v>22</v>
      </c>
      <c r="B35" s="112" t="s">
        <v>377</v>
      </c>
      <c r="C35" s="294"/>
    </row>
    <row r="36" spans="1:3" s="302" customFormat="1" ht="12" customHeight="1" thickBot="1">
      <c r="A36" s="158" t="s">
        <v>23</v>
      </c>
      <c r="B36" s="112" t="s">
        <v>485</v>
      </c>
      <c r="C36" s="295">
        <f>+C8+C20+C25+C26+C30+C34+C35</f>
        <v>0</v>
      </c>
    </row>
    <row r="37" spans="1:3" s="302" customFormat="1" ht="12" customHeight="1" thickBot="1">
      <c r="A37" s="193" t="s">
        <v>24</v>
      </c>
      <c r="B37" s="112" t="s">
        <v>378</v>
      </c>
      <c r="C37" s="295">
        <f>+C38+C39+C40</f>
        <v>0</v>
      </c>
    </row>
    <row r="38" spans="1:3" s="302" customFormat="1" ht="12" customHeight="1">
      <c r="A38" s="370" t="s">
        <v>379</v>
      </c>
      <c r="B38" s="371" t="s">
        <v>207</v>
      </c>
      <c r="C38" s="66"/>
    </row>
    <row r="39" spans="1:3" s="302" customFormat="1" ht="12" customHeight="1">
      <c r="A39" s="370" t="s">
        <v>380</v>
      </c>
      <c r="B39" s="372" t="s">
        <v>2</v>
      </c>
      <c r="C39" s="252"/>
    </row>
    <row r="40" spans="1:3" s="376" customFormat="1" ht="12" customHeight="1" thickBot="1">
      <c r="A40" s="369" t="s">
        <v>381</v>
      </c>
      <c r="B40" s="121" t="s">
        <v>382</v>
      </c>
      <c r="C40" s="73"/>
    </row>
    <row r="41" spans="1:3" s="376" customFormat="1" ht="15" customHeight="1" thickBot="1">
      <c r="A41" s="193" t="s">
        <v>25</v>
      </c>
      <c r="B41" s="194" t="s">
        <v>383</v>
      </c>
      <c r="C41" s="298">
        <f>+C36+C37</f>
        <v>0</v>
      </c>
    </row>
    <row r="42" spans="1:3" s="376" customFormat="1" ht="15" customHeight="1">
      <c r="A42" s="195"/>
      <c r="B42" s="196"/>
      <c r="C42" s="296"/>
    </row>
    <row r="43" spans="1:3" ht="13.5" thickBot="1">
      <c r="A43" s="197"/>
      <c r="B43" s="198"/>
      <c r="C43" s="297"/>
    </row>
    <row r="44" spans="1:3" s="375" customFormat="1" ht="16.5" customHeight="1" thickBot="1">
      <c r="A44" s="199"/>
      <c r="B44" s="200" t="s">
        <v>53</v>
      </c>
      <c r="C44" s="298"/>
    </row>
    <row r="45" spans="1:3" s="377" customFormat="1" ht="12" customHeight="1" thickBot="1">
      <c r="A45" s="164" t="s">
        <v>16</v>
      </c>
      <c r="B45" s="112" t="s">
        <v>384</v>
      </c>
      <c r="C45" s="251">
        <f>SUM(C46:C50)</f>
        <v>0</v>
      </c>
    </row>
    <row r="46" spans="1:3" ht="12" customHeight="1">
      <c r="A46" s="369" t="s">
        <v>94</v>
      </c>
      <c r="B46" s="8" t="s">
        <v>46</v>
      </c>
      <c r="C46" s="66"/>
    </row>
    <row r="47" spans="1:3" ht="12" customHeight="1">
      <c r="A47" s="369" t="s">
        <v>95</v>
      </c>
      <c r="B47" s="7" t="s">
        <v>171</v>
      </c>
      <c r="C47" s="69"/>
    </row>
    <row r="48" spans="1:3" ht="12" customHeight="1">
      <c r="A48" s="369" t="s">
        <v>96</v>
      </c>
      <c r="B48" s="7" t="s">
        <v>130</v>
      </c>
      <c r="C48" s="69"/>
    </row>
    <row r="49" spans="1:3" ht="12" customHeight="1">
      <c r="A49" s="369" t="s">
        <v>97</v>
      </c>
      <c r="B49" s="7" t="s">
        <v>172</v>
      </c>
      <c r="C49" s="69"/>
    </row>
    <row r="50" spans="1:3" ht="12" customHeight="1" thickBot="1">
      <c r="A50" s="369" t="s">
        <v>138</v>
      </c>
      <c r="B50" s="7" t="s">
        <v>173</v>
      </c>
      <c r="C50" s="69"/>
    </row>
    <row r="51" spans="1:3" ht="12" customHeight="1" thickBot="1">
      <c r="A51" s="164" t="s">
        <v>17</v>
      </c>
      <c r="B51" s="112" t="s">
        <v>385</v>
      </c>
      <c r="C51" s="251">
        <f>SUM(C52:C54)</f>
        <v>0</v>
      </c>
    </row>
    <row r="52" spans="1:3" s="377" customFormat="1" ht="12" customHeight="1">
      <c r="A52" s="369" t="s">
        <v>100</v>
      </c>
      <c r="B52" s="8" t="s">
        <v>201</v>
      </c>
      <c r="C52" s="66"/>
    </row>
    <row r="53" spans="1:3" ht="12" customHeight="1">
      <c r="A53" s="369" t="s">
        <v>101</v>
      </c>
      <c r="B53" s="7" t="s">
        <v>175</v>
      </c>
      <c r="C53" s="69"/>
    </row>
    <row r="54" spans="1:3" ht="12" customHeight="1">
      <c r="A54" s="369" t="s">
        <v>102</v>
      </c>
      <c r="B54" s="7" t="s">
        <v>54</v>
      </c>
      <c r="C54" s="69"/>
    </row>
    <row r="55" spans="1:3" ht="12" customHeight="1" thickBot="1">
      <c r="A55" s="369" t="s">
        <v>103</v>
      </c>
      <c r="B55" s="7" t="s">
        <v>482</v>
      </c>
      <c r="C55" s="69"/>
    </row>
    <row r="56" spans="1:3" ht="15" customHeight="1" thickBot="1">
      <c r="A56" s="164" t="s">
        <v>18</v>
      </c>
      <c r="B56" s="112" t="s">
        <v>12</v>
      </c>
      <c r="C56" s="277"/>
    </row>
    <row r="57" spans="1:3" ht="13.5" thickBot="1">
      <c r="A57" s="164" t="s">
        <v>19</v>
      </c>
      <c r="B57" s="201" t="s">
        <v>487</v>
      </c>
      <c r="C57" s="299">
        <f>+C45+C51+C56</f>
        <v>0</v>
      </c>
    </row>
    <row r="58" ht="15" customHeight="1" thickBot="1">
      <c r="C58" s="502">
        <f>C41-C57</f>
        <v>0</v>
      </c>
    </row>
    <row r="59" spans="1:3" ht="14.25" customHeight="1" thickBot="1">
      <c r="A59" s="204" t="s">
        <v>480</v>
      </c>
      <c r="B59" s="205"/>
      <c r="C59" s="109"/>
    </row>
    <row r="60" spans="1:3" ht="13.5" thickBot="1">
      <c r="A60" s="204" t="s">
        <v>193</v>
      </c>
      <c r="B60" s="205"/>
      <c r="C60" s="10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T82"/>
  <sheetViews>
    <sheetView zoomScale="120" zoomScaleNormal="120" workbookViewId="0" topLeftCell="A1">
      <selection activeCell="B1" sqref="B1:O1"/>
    </sheetView>
  </sheetViews>
  <sheetFormatPr defaultColWidth="9.00390625" defaultRowHeight="12.75"/>
  <cols>
    <col min="1" max="1" width="4.875" style="90" customWidth="1"/>
    <col min="2" max="2" width="31.125" style="103" customWidth="1"/>
    <col min="3" max="14" width="11.125" style="103" customWidth="1"/>
    <col min="15" max="15" width="12.625" style="90" customWidth="1"/>
    <col min="16" max="16384" width="9.375" style="103" customWidth="1"/>
  </cols>
  <sheetData>
    <row r="1" spans="2:20" ht="15.75">
      <c r="B1" s="643" t="s">
        <v>575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550"/>
      <c r="Q1" s="550"/>
      <c r="R1" s="550"/>
      <c r="S1" s="550"/>
      <c r="T1" s="550"/>
    </row>
    <row r="2" spans="1:15" ht="31.5" customHeight="1">
      <c r="A2" s="641" t="s">
        <v>576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ht="16.5" thickBot="1">
      <c r="O3" s="3" t="str">
        <f>'közvetett támogatások 15. mell'!D4</f>
        <v>Forintban!</v>
      </c>
    </row>
    <row r="4" spans="1:15" s="90" customFormat="1" ht="25.5" customHeight="1" thickBot="1">
      <c r="A4" s="87" t="s">
        <v>14</v>
      </c>
      <c r="B4" s="88" t="s">
        <v>57</v>
      </c>
      <c r="C4" s="88" t="s">
        <v>69</v>
      </c>
      <c r="D4" s="88" t="s">
        <v>70</v>
      </c>
      <c r="E4" s="88" t="s">
        <v>71</v>
      </c>
      <c r="F4" s="88" t="s">
        <v>72</v>
      </c>
      <c r="G4" s="88" t="s">
        <v>73</v>
      </c>
      <c r="H4" s="88" t="s">
        <v>74</v>
      </c>
      <c r="I4" s="88" t="s">
        <v>75</v>
      </c>
      <c r="J4" s="88" t="s">
        <v>76</v>
      </c>
      <c r="K4" s="88" t="s">
        <v>77</v>
      </c>
      <c r="L4" s="88" t="s">
        <v>78</v>
      </c>
      <c r="M4" s="88" t="s">
        <v>79</v>
      </c>
      <c r="N4" s="88" t="s">
        <v>80</v>
      </c>
      <c r="O4" s="89" t="s">
        <v>49</v>
      </c>
    </row>
    <row r="5" spans="1:15" s="92" customFormat="1" ht="15" customHeight="1" thickBot="1">
      <c r="A5" s="91" t="s">
        <v>16</v>
      </c>
      <c r="B5" s="635" t="s">
        <v>52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7"/>
    </row>
    <row r="6" spans="1:17" s="92" customFormat="1" ht="24.75" customHeight="1">
      <c r="A6" s="93" t="s">
        <v>17</v>
      </c>
      <c r="B6" s="395" t="s">
        <v>344</v>
      </c>
      <c r="C6" s="551">
        <v>2289939</v>
      </c>
      <c r="D6" s="551">
        <v>1526620</v>
      </c>
      <c r="E6" s="551">
        <v>1526620</v>
      </c>
      <c r="F6" s="551">
        <v>1526620</v>
      </c>
      <c r="G6" s="551">
        <v>1526620</v>
      </c>
      <c r="H6" s="551">
        <v>1526620</v>
      </c>
      <c r="I6" s="551">
        <v>1526620</v>
      </c>
      <c r="J6" s="551">
        <v>1526620</v>
      </c>
      <c r="K6" s="551">
        <v>1526620</v>
      </c>
      <c r="L6" s="551">
        <v>1526620</v>
      </c>
      <c r="M6" s="551">
        <v>1526620</v>
      </c>
      <c r="N6" s="551">
        <v>1526620</v>
      </c>
      <c r="O6" s="94">
        <f aca="true" t="shared" si="0" ref="O6:O26">SUM(C6:N6)</f>
        <v>19082759</v>
      </c>
      <c r="Q6" s="524"/>
    </row>
    <row r="7" spans="1:15" s="97" customFormat="1" ht="24.75" customHeight="1">
      <c r="A7" s="95" t="s">
        <v>18</v>
      </c>
      <c r="B7" s="225" t="s">
        <v>387</v>
      </c>
      <c r="C7" s="552">
        <v>799858</v>
      </c>
      <c r="D7" s="552">
        <v>799858</v>
      </c>
      <c r="E7" s="552">
        <v>10799858</v>
      </c>
      <c r="F7" s="552">
        <v>799858</v>
      </c>
      <c r="G7" s="552">
        <v>799858</v>
      </c>
      <c r="H7" s="552">
        <v>799858</v>
      </c>
      <c r="I7" s="552">
        <v>799858</v>
      </c>
      <c r="J7" s="552">
        <v>799858</v>
      </c>
      <c r="K7" s="552">
        <v>799857</v>
      </c>
      <c r="L7" s="552">
        <v>799857</v>
      </c>
      <c r="M7" s="552">
        <v>799857</v>
      </c>
      <c r="N7" s="552">
        <v>799857</v>
      </c>
      <c r="O7" s="96">
        <f t="shared" si="0"/>
        <v>19598292</v>
      </c>
    </row>
    <row r="8" spans="1:15" s="97" customFormat="1" ht="24.75" customHeight="1">
      <c r="A8" s="95" t="s">
        <v>19</v>
      </c>
      <c r="B8" s="224" t="s">
        <v>388</v>
      </c>
      <c r="C8" s="553"/>
      <c r="D8" s="553"/>
      <c r="E8" s="553"/>
      <c r="F8" s="553"/>
      <c r="G8" s="553">
        <v>3855792</v>
      </c>
      <c r="H8" s="552">
        <v>15716600</v>
      </c>
      <c r="I8" s="553"/>
      <c r="J8" s="553"/>
      <c r="K8" s="553"/>
      <c r="L8" s="553"/>
      <c r="M8" s="553"/>
      <c r="N8" s="553"/>
      <c r="O8" s="98">
        <f t="shared" si="0"/>
        <v>19572392</v>
      </c>
    </row>
    <row r="9" spans="1:15" s="97" customFormat="1" ht="24.75" customHeight="1">
      <c r="A9" s="95" t="s">
        <v>20</v>
      </c>
      <c r="B9" s="223" t="s">
        <v>162</v>
      </c>
      <c r="C9" s="552"/>
      <c r="D9" s="552"/>
      <c r="E9" s="552">
        <v>5000000</v>
      </c>
      <c r="F9" s="552"/>
      <c r="G9" s="552"/>
      <c r="H9" s="552"/>
      <c r="I9" s="552"/>
      <c r="J9" s="552"/>
      <c r="K9" s="552">
        <v>5000000</v>
      </c>
      <c r="L9" s="552"/>
      <c r="M9" s="552">
        <v>890000</v>
      </c>
      <c r="N9" s="552">
        <v>2000000</v>
      </c>
      <c r="O9" s="96">
        <f t="shared" si="0"/>
        <v>12890000</v>
      </c>
    </row>
    <row r="10" spans="1:15" s="97" customFormat="1" ht="24.75" customHeight="1">
      <c r="A10" s="95" t="s">
        <v>21</v>
      </c>
      <c r="B10" s="223" t="s">
        <v>389</v>
      </c>
      <c r="C10" s="552">
        <v>75000</v>
      </c>
      <c r="D10" s="552">
        <v>75000</v>
      </c>
      <c r="E10" s="552">
        <v>75000</v>
      </c>
      <c r="F10" s="552">
        <v>76479</v>
      </c>
      <c r="G10" s="552">
        <v>75000</v>
      </c>
      <c r="H10" s="552">
        <v>75000</v>
      </c>
      <c r="I10" s="552">
        <v>75000</v>
      </c>
      <c r="J10" s="552">
        <v>75000</v>
      </c>
      <c r="K10" s="552">
        <v>75000</v>
      </c>
      <c r="L10" s="552">
        <v>75000</v>
      </c>
      <c r="M10" s="552">
        <v>75000</v>
      </c>
      <c r="N10" s="552">
        <v>75000</v>
      </c>
      <c r="O10" s="96">
        <f t="shared" si="0"/>
        <v>901479</v>
      </c>
    </row>
    <row r="11" spans="1:15" s="97" customFormat="1" ht="24.75" customHeight="1">
      <c r="A11" s="95" t="s">
        <v>22</v>
      </c>
      <c r="B11" s="223" t="s">
        <v>9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96">
        <f t="shared" si="0"/>
        <v>0</v>
      </c>
    </row>
    <row r="12" spans="1:15" s="97" customFormat="1" ht="24.75" customHeight="1">
      <c r="A12" s="95" t="s">
        <v>23</v>
      </c>
      <c r="B12" s="223" t="s">
        <v>346</v>
      </c>
      <c r="C12" s="552"/>
      <c r="D12" s="552"/>
      <c r="E12" s="552"/>
      <c r="F12" s="552"/>
      <c r="G12" s="552"/>
      <c r="H12" s="552"/>
      <c r="I12" s="552"/>
      <c r="J12" s="552">
        <v>100000</v>
      </c>
      <c r="K12" s="552"/>
      <c r="L12" s="552"/>
      <c r="M12" s="552"/>
      <c r="N12" s="552"/>
      <c r="O12" s="96">
        <f t="shared" si="0"/>
        <v>100000</v>
      </c>
    </row>
    <row r="13" spans="1:15" s="97" customFormat="1" ht="24.75" customHeight="1">
      <c r="A13" s="95" t="s">
        <v>24</v>
      </c>
      <c r="B13" s="225" t="s">
        <v>377</v>
      </c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96">
        <f t="shared" si="0"/>
        <v>0</v>
      </c>
    </row>
    <row r="14" spans="1:15" s="97" customFormat="1" ht="24.75" customHeight="1" thickBot="1">
      <c r="A14" s="95" t="s">
        <v>25</v>
      </c>
      <c r="B14" s="223" t="s">
        <v>10</v>
      </c>
      <c r="C14" s="552">
        <v>4846078</v>
      </c>
      <c r="D14" s="552"/>
      <c r="E14" s="552">
        <v>0</v>
      </c>
      <c r="F14" s="552"/>
      <c r="G14" s="552"/>
      <c r="H14" s="552"/>
      <c r="I14" s="552"/>
      <c r="J14" s="552"/>
      <c r="K14" s="552"/>
      <c r="L14" s="552"/>
      <c r="M14" s="552"/>
      <c r="N14" s="552"/>
      <c r="O14" s="96">
        <f t="shared" si="0"/>
        <v>4846078</v>
      </c>
    </row>
    <row r="15" spans="1:15" s="92" customFormat="1" ht="24.75" customHeight="1" thickBot="1">
      <c r="A15" s="91" t="s">
        <v>26</v>
      </c>
      <c r="B15" s="554" t="s">
        <v>105</v>
      </c>
      <c r="C15" s="555">
        <f aca="true" t="shared" si="1" ref="C15:N15">SUM(C6:C14)</f>
        <v>8010875</v>
      </c>
      <c r="D15" s="555">
        <f t="shared" si="1"/>
        <v>2401478</v>
      </c>
      <c r="E15" s="555">
        <f t="shared" si="1"/>
        <v>17401478</v>
      </c>
      <c r="F15" s="555">
        <f t="shared" si="1"/>
        <v>2402957</v>
      </c>
      <c r="G15" s="555">
        <f t="shared" si="1"/>
        <v>6257270</v>
      </c>
      <c r="H15" s="555">
        <f t="shared" si="1"/>
        <v>18118078</v>
      </c>
      <c r="I15" s="555">
        <f t="shared" si="1"/>
        <v>2401478</v>
      </c>
      <c r="J15" s="555">
        <f t="shared" si="1"/>
        <v>2501478</v>
      </c>
      <c r="K15" s="555">
        <f t="shared" si="1"/>
        <v>7401477</v>
      </c>
      <c r="L15" s="555">
        <f t="shared" si="1"/>
        <v>2401477</v>
      </c>
      <c r="M15" s="555">
        <f t="shared" si="1"/>
        <v>3291477</v>
      </c>
      <c r="N15" s="555">
        <f t="shared" si="1"/>
        <v>4401477</v>
      </c>
      <c r="O15" s="99">
        <f>SUM(C15:N15)</f>
        <v>76991000</v>
      </c>
    </row>
    <row r="16" spans="1:15" s="92" customFormat="1" ht="24.75" customHeight="1" thickBot="1">
      <c r="A16" s="91" t="s">
        <v>27</v>
      </c>
      <c r="B16" s="638" t="s">
        <v>53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40"/>
    </row>
    <row r="17" spans="1:15" s="97" customFormat="1" ht="24.75" customHeight="1">
      <c r="A17" s="100" t="s">
        <v>28</v>
      </c>
      <c r="B17" s="226" t="s">
        <v>58</v>
      </c>
      <c r="C17" s="553">
        <v>1896960</v>
      </c>
      <c r="D17" s="553">
        <v>1896960</v>
      </c>
      <c r="E17" s="553">
        <v>1896960</v>
      </c>
      <c r="F17" s="553">
        <v>1896960</v>
      </c>
      <c r="G17" s="553">
        <v>1896960</v>
      </c>
      <c r="H17" s="553">
        <v>1896960</v>
      </c>
      <c r="I17" s="553">
        <v>1896960</v>
      </c>
      <c r="J17" s="553">
        <v>1896960</v>
      </c>
      <c r="K17" s="553">
        <v>1896960</v>
      </c>
      <c r="L17" s="553">
        <v>1896960</v>
      </c>
      <c r="M17" s="553">
        <v>1896960</v>
      </c>
      <c r="N17" s="553">
        <v>1896960</v>
      </c>
      <c r="O17" s="98">
        <f t="shared" si="0"/>
        <v>22763520</v>
      </c>
    </row>
    <row r="18" spans="1:15" s="97" customFormat="1" ht="24.75" customHeight="1">
      <c r="A18" s="95" t="s">
        <v>29</v>
      </c>
      <c r="B18" s="225" t="s">
        <v>171</v>
      </c>
      <c r="C18" s="552">
        <v>341939</v>
      </c>
      <c r="D18" s="552">
        <v>341939</v>
      </c>
      <c r="E18" s="552">
        <v>341939</v>
      </c>
      <c r="F18" s="552">
        <v>341939</v>
      </c>
      <c r="G18" s="552">
        <v>341939</v>
      </c>
      <c r="H18" s="552">
        <v>341939</v>
      </c>
      <c r="I18" s="552">
        <v>341939</v>
      </c>
      <c r="J18" s="552">
        <v>341939</v>
      </c>
      <c r="K18" s="552">
        <v>341939</v>
      </c>
      <c r="L18" s="552">
        <v>341939</v>
      </c>
      <c r="M18" s="552">
        <v>341939</v>
      </c>
      <c r="N18" s="552">
        <v>341940</v>
      </c>
      <c r="O18" s="96">
        <f t="shared" si="0"/>
        <v>4103269</v>
      </c>
    </row>
    <row r="19" spans="1:15" s="97" customFormat="1" ht="24.75" customHeight="1">
      <c r="A19" s="95" t="s">
        <v>30</v>
      </c>
      <c r="B19" s="223" t="s">
        <v>130</v>
      </c>
      <c r="C19" s="552">
        <v>1430416</v>
      </c>
      <c r="D19" s="552">
        <v>1430416</v>
      </c>
      <c r="E19" s="552">
        <v>1430416</v>
      </c>
      <c r="F19" s="552">
        <v>1430416</v>
      </c>
      <c r="G19" s="552">
        <v>1430416</v>
      </c>
      <c r="H19" s="552">
        <v>1430416</v>
      </c>
      <c r="I19" s="552">
        <v>1430416</v>
      </c>
      <c r="J19" s="552">
        <v>1430416</v>
      </c>
      <c r="K19" s="552">
        <v>1430416</v>
      </c>
      <c r="L19" s="552">
        <v>1430416</v>
      </c>
      <c r="M19" s="552">
        <v>1430416</v>
      </c>
      <c r="N19" s="552">
        <v>1430424</v>
      </c>
      <c r="O19" s="96">
        <f t="shared" si="0"/>
        <v>17165000</v>
      </c>
    </row>
    <row r="20" spans="1:15" s="97" customFormat="1" ht="24.75" customHeight="1">
      <c r="A20" s="95" t="s">
        <v>31</v>
      </c>
      <c r="B20" s="223" t="s">
        <v>172</v>
      </c>
      <c r="C20" s="552">
        <v>350000</v>
      </c>
      <c r="D20" s="552">
        <v>75000</v>
      </c>
      <c r="E20" s="552">
        <v>75000</v>
      </c>
      <c r="F20" s="552">
        <v>75000</v>
      </c>
      <c r="G20" s="552">
        <v>75000</v>
      </c>
      <c r="H20" s="552">
        <v>75000</v>
      </c>
      <c r="I20" s="552">
        <v>350000</v>
      </c>
      <c r="J20" s="552">
        <v>300000</v>
      </c>
      <c r="K20" s="552">
        <v>75000</v>
      </c>
      <c r="L20" s="552">
        <v>75000</v>
      </c>
      <c r="M20" s="552">
        <v>75000</v>
      </c>
      <c r="N20" s="552">
        <v>611000</v>
      </c>
      <c r="O20" s="96">
        <f t="shared" si="0"/>
        <v>2211000</v>
      </c>
    </row>
    <row r="21" spans="1:15" s="97" customFormat="1" ht="24.75" customHeight="1">
      <c r="A21" s="95" t="s">
        <v>32</v>
      </c>
      <c r="B21" s="223" t="s">
        <v>11</v>
      </c>
      <c r="C21" s="552">
        <v>1000000</v>
      </c>
      <c r="D21" s="552">
        <v>0</v>
      </c>
      <c r="E21" s="552">
        <v>2000000</v>
      </c>
      <c r="F21" s="552">
        <v>0</v>
      </c>
      <c r="G21" s="552"/>
      <c r="H21" s="552">
        <v>1500000</v>
      </c>
      <c r="I21" s="552">
        <v>0</v>
      </c>
      <c r="J21" s="552"/>
      <c r="K21" s="552">
        <v>1500000</v>
      </c>
      <c r="L21" s="552"/>
      <c r="M21" s="552">
        <v>492558</v>
      </c>
      <c r="N21" s="552">
        <v>1500000</v>
      </c>
      <c r="O21" s="96">
        <f t="shared" si="0"/>
        <v>7992558</v>
      </c>
    </row>
    <row r="22" spans="1:15" s="97" customFormat="1" ht="24.75" customHeight="1">
      <c r="A22" s="95" t="s">
        <v>33</v>
      </c>
      <c r="B22" s="223" t="s">
        <v>201</v>
      </c>
      <c r="C22" s="552"/>
      <c r="D22" s="552"/>
      <c r="E22" s="552">
        <v>508000</v>
      </c>
      <c r="F22" s="552">
        <v>0</v>
      </c>
      <c r="G22" s="552"/>
      <c r="H22" s="552"/>
      <c r="I22" s="552"/>
      <c r="J22" s="552"/>
      <c r="K22" s="552"/>
      <c r="L22" s="552"/>
      <c r="M22" s="552"/>
      <c r="N22" s="552"/>
      <c r="O22" s="96">
        <f t="shared" si="0"/>
        <v>508000</v>
      </c>
    </row>
    <row r="23" spans="1:15" s="97" customFormat="1" ht="24.75" customHeight="1">
      <c r="A23" s="95" t="s">
        <v>34</v>
      </c>
      <c r="B23" s="225" t="s">
        <v>175</v>
      </c>
      <c r="C23" s="552"/>
      <c r="D23" s="552"/>
      <c r="E23" s="552"/>
      <c r="F23" s="552"/>
      <c r="G23" s="552">
        <v>5267743</v>
      </c>
      <c r="H23" s="552">
        <v>15716600</v>
      </c>
      <c r="I23" s="552"/>
      <c r="J23" s="552"/>
      <c r="K23" s="552"/>
      <c r="L23" s="552"/>
      <c r="M23" s="552"/>
      <c r="N23" s="552"/>
      <c r="O23" s="96">
        <f t="shared" si="0"/>
        <v>20984343</v>
      </c>
    </row>
    <row r="24" spans="1:15" s="97" customFormat="1" ht="24.75" customHeight="1">
      <c r="A24" s="95" t="s">
        <v>35</v>
      </c>
      <c r="B24" s="223" t="s">
        <v>203</v>
      </c>
      <c r="C24" s="552"/>
      <c r="D24" s="552"/>
      <c r="E24" s="552"/>
      <c r="F24" s="552"/>
      <c r="G24" s="552"/>
      <c r="H24" s="552"/>
      <c r="I24" s="552"/>
      <c r="J24" s="552"/>
      <c r="K24" s="552">
        <v>500000</v>
      </c>
      <c r="L24" s="552"/>
      <c r="M24" s="552"/>
      <c r="N24" s="552"/>
      <c r="O24" s="96">
        <f t="shared" si="0"/>
        <v>500000</v>
      </c>
    </row>
    <row r="25" spans="1:15" s="97" customFormat="1" ht="24.75" customHeight="1" thickBot="1">
      <c r="A25" s="95" t="s">
        <v>36</v>
      </c>
      <c r="B25" s="223" t="s">
        <v>12</v>
      </c>
      <c r="C25" s="552">
        <v>763310</v>
      </c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96">
        <f t="shared" si="0"/>
        <v>763310</v>
      </c>
    </row>
    <row r="26" spans="1:15" s="92" customFormat="1" ht="24.75" customHeight="1" thickBot="1">
      <c r="A26" s="101" t="s">
        <v>37</v>
      </c>
      <c r="B26" s="554" t="s">
        <v>106</v>
      </c>
      <c r="C26" s="555">
        <f aca="true" t="shared" si="2" ref="C26:N26">SUM(C17:C25)</f>
        <v>5782625</v>
      </c>
      <c r="D26" s="555">
        <f t="shared" si="2"/>
        <v>3744315</v>
      </c>
      <c r="E26" s="555">
        <f t="shared" si="2"/>
        <v>6252315</v>
      </c>
      <c r="F26" s="555">
        <f t="shared" si="2"/>
        <v>3744315</v>
      </c>
      <c r="G26" s="555">
        <f t="shared" si="2"/>
        <v>9012058</v>
      </c>
      <c r="H26" s="555">
        <f t="shared" si="2"/>
        <v>20960915</v>
      </c>
      <c r="I26" s="555">
        <f t="shared" si="2"/>
        <v>4019315</v>
      </c>
      <c r="J26" s="555">
        <f t="shared" si="2"/>
        <v>3969315</v>
      </c>
      <c r="K26" s="555">
        <f t="shared" si="2"/>
        <v>5744315</v>
      </c>
      <c r="L26" s="555">
        <f t="shared" si="2"/>
        <v>3744315</v>
      </c>
      <c r="M26" s="555">
        <f t="shared" si="2"/>
        <v>4236873</v>
      </c>
      <c r="N26" s="555">
        <f t="shared" si="2"/>
        <v>5780324</v>
      </c>
      <c r="O26" s="99">
        <f t="shared" si="0"/>
        <v>76991000</v>
      </c>
    </row>
    <row r="27" spans="1:15" ht="24.75" customHeight="1" thickBot="1">
      <c r="A27" s="101" t="s">
        <v>38</v>
      </c>
      <c r="B27" s="556" t="s">
        <v>107</v>
      </c>
      <c r="C27" s="557">
        <f aca="true" t="shared" si="3" ref="C27:O27">C15-C26</f>
        <v>2228250</v>
      </c>
      <c r="D27" s="557">
        <f t="shared" si="3"/>
        <v>-1342837</v>
      </c>
      <c r="E27" s="557">
        <f t="shared" si="3"/>
        <v>11149163</v>
      </c>
      <c r="F27" s="557">
        <f t="shared" si="3"/>
        <v>-1341358</v>
      </c>
      <c r="G27" s="557">
        <f t="shared" si="3"/>
        <v>-2754788</v>
      </c>
      <c r="H27" s="557">
        <f t="shared" si="3"/>
        <v>-2842837</v>
      </c>
      <c r="I27" s="557">
        <f t="shared" si="3"/>
        <v>-1617837</v>
      </c>
      <c r="J27" s="557">
        <f t="shared" si="3"/>
        <v>-1467837</v>
      </c>
      <c r="K27" s="557">
        <f t="shared" si="3"/>
        <v>1657162</v>
      </c>
      <c r="L27" s="557">
        <f t="shared" si="3"/>
        <v>-1342838</v>
      </c>
      <c r="M27" s="557">
        <f t="shared" si="3"/>
        <v>-945396</v>
      </c>
      <c r="N27" s="557">
        <f t="shared" si="3"/>
        <v>-1378847</v>
      </c>
      <c r="O27" s="102">
        <f t="shared" si="3"/>
        <v>0</v>
      </c>
    </row>
    <row r="28" ht="15.75">
      <c r="A28" s="104"/>
    </row>
    <row r="29" spans="2:15" ht="15.75">
      <c r="B29" s="105"/>
      <c r="C29" s="106"/>
      <c r="D29" s="106"/>
      <c r="O29" s="103"/>
    </row>
    <row r="30" ht="15.75">
      <c r="O30" s="103"/>
    </row>
    <row r="31" ht="15.75">
      <c r="O31" s="103"/>
    </row>
    <row r="32" ht="15.75">
      <c r="O32" s="103"/>
    </row>
    <row r="33" ht="15.75">
      <c r="O33" s="103"/>
    </row>
    <row r="34" ht="15.75">
      <c r="O34" s="103"/>
    </row>
    <row r="35" ht="15.75">
      <c r="O35" s="103"/>
    </row>
    <row r="36" ht="15.75">
      <c r="O36" s="103"/>
    </row>
    <row r="37" ht="15.75">
      <c r="O37" s="103"/>
    </row>
    <row r="38" ht="15.75">
      <c r="O38" s="103"/>
    </row>
    <row r="39" ht="15.75">
      <c r="O39" s="103"/>
    </row>
    <row r="40" ht="15.75">
      <c r="O40" s="103"/>
    </row>
    <row r="41" ht="15.75">
      <c r="O41" s="103"/>
    </row>
    <row r="42" ht="15.75">
      <c r="O42" s="103"/>
    </row>
    <row r="43" ht="15.75">
      <c r="O43" s="103"/>
    </row>
    <row r="44" ht="15.75">
      <c r="O44" s="103"/>
    </row>
    <row r="45" ht="15.75">
      <c r="O45" s="103"/>
    </row>
    <row r="46" ht="15.75">
      <c r="O46" s="103"/>
    </row>
    <row r="47" ht="15.75">
      <c r="O47" s="103"/>
    </row>
    <row r="48" ht="15.75">
      <c r="O48" s="103"/>
    </row>
    <row r="49" ht="15.75">
      <c r="O49" s="103"/>
    </row>
    <row r="50" ht="15.75">
      <c r="O50" s="103"/>
    </row>
    <row r="51" ht="15.75">
      <c r="O51" s="103"/>
    </row>
    <row r="52" ht="15.75">
      <c r="O52" s="103"/>
    </row>
    <row r="53" ht="15.75">
      <c r="O53" s="103"/>
    </row>
    <row r="54" ht="15.75">
      <c r="O54" s="103"/>
    </row>
    <row r="55" ht="15.75">
      <c r="O55" s="103"/>
    </row>
    <row r="56" ht="15.75">
      <c r="O56" s="103"/>
    </row>
    <row r="57" ht="15.75">
      <c r="O57" s="103"/>
    </row>
    <row r="58" ht="15.75">
      <c r="O58" s="103"/>
    </row>
    <row r="59" ht="15.75">
      <c r="O59" s="103"/>
    </row>
    <row r="60" ht="15.75">
      <c r="O60" s="103"/>
    </row>
    <row r="61" ht="15.75">
      <c r="O61" s="103"/>
    </row>
    <row r="62" ht="15.75">
      <c r="O62" s="103"/>
    </row>
    <row r="63" ht="15.75">
      <c r="O63" s="103"/>
    </row>
    <row r="64" ht="15.75">
      <c r="O64" s="103"/>
    </row>
    <row r="65" ht="15.75">
      <c r="O65" s="103"/>
    </row>
    <row r="66" ht="15.75">
      <c r="O66" s="103"/>
    </row>
    <row r="67" ht="15.75">
      <c r="O67" s="103"/>
    </row>
    <row r="68" ht="15.75">
      <c r="O68" s="103"/>
    </row>
    <row r="69" ht="15.75">
      <c r="O69" s="103"/>
    </row>
    <row r="70" ht="15.75">
      <c r="O70" s="103"/>
    </row>
    <row r="71" ht="15.75">
      <c r="O71" s="103"/>
    </row>
    <row r="72" ht="15.75">
      <c r="O72" s="103"/>
    </row>
    <row r="73" ht="15.75">
      <c r="O73" s="103"/>
    </row>
    <row r="74" ht="15.75">
      <c r="O74" s="103"/>
    </row>
    <row r="75" ht="15.75">
      <c r="O75" s="103"/>
    </row>
    <row r="76" ht="15.75">
      <c r="O76" s="103"/>
    </row>
    <row r="77" ht="15.75">
      <c r="O77" s="103"/>
    </row>
    <row r="78" ht="15.75">
      <c r="O78" s="103"/>
    </row>
    <row r="79" ht="15.75">
      <c r="O79" s="103"/>
    </row>
    <row r="80" ht="15.75">
      <c r="O80" s="103"/>
    </row>
    <row r="81" ht="15.75">
      <c r="O81" s="103"/>
    </row>
    <row r="82" ht="15.75">
      <c r="O82" s="103"/>
    </row>
  </sheetData>
  <sheetProtection/>
  <mergeCells count="4">
    <mergeCell ref="B5:O5"/>
    <mergeCell ref="B16:O16"/>
    <mergeCell ref="A2:O2"/>
    <mergeCell ref="B1:O1"/>
  </mergeCells>
  <printOptions horizontalCentered="1"/>
  <pageMargins left="0.2362204724409449" right="0.31496062992125984" top="0.3937007874015748" bottom="0.984251968503937" header="0.2755905511811024" footer="0.7874015748031497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3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875" style="90" customWidth="1"/>
    <col min="2" max="2" width="29.875" style="103" customWidth="1"/>
    <col min="3" max="14" width="11.125" style="103" customWidth="1"/>
    <col min="15" max="15" width="12.875" style="90" customWidth="1"/>
  </cols>
  <sheetData>
    <row r="1" spans="1:15" ht="15.75">
      <c r="A1" s="645" t="s">
        <v>587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</row>
    <row r="2" spans="1:15" ht="15.75" customHeight="1">
      <c r="A2" s="644" t="s">
        <v>588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</row>
    <row r="3" spans="1:15" ht="16.5" thickBot="1">
      <c r="A3" s="103"/>
      <c r="O3" s="487" t="s">
        <v>513</v>
      </c>
    </row>
    <row r="4" spans="1:15" ht="36.75" thickBot="1">
      <c r="A4" s="558" t="s">
        <v>14</v>
      </c>
      <c r="B4" s="559" t="s">
        <v>57</v>
      </c>
      <c r="C4" s="559" t="s">
        <v>69</v>
      </c>
      <c r="D4" s="559" t="s">
        <v>70</v>
      </c>
      <c r="E4" s="559" t="s">
        <v>71</v>
      </c>
      <c r="F4" s="559" t="s">
        <v>72</v>
      </c>
      <c r="G4" s="559" t="s">
        <v>73</v>
      </c>
      <c r="H4" s="559" t="s">
        <v>74</v>
      </c>
      <c r="I4" s="559" t="s">
        <v>75</v>
      </c>
      <c r="J4" s="559" t="s">
        <v>76</v>
      </c>
      <c r="K4" s="559" t="s">
        <v>77</v>
      </c>
      <c r="L4" s="559" t="s">
        <v>78</v>
      </c>
      <c r="M4" s="559" t="s">
        <v>79</v>
      </c>
      <c r="N4" s="559" t="s">
        <v>80</v>
      </c>
      <c r="O4" s="560" t="s">
        <v>49</v>
      </c>
    </row>
    <row r="5" spans="1:15" ht="13.5" thickBot="1">
      <c r="A5" s="91"/>
      <c r="B5" s="635" t="s">
        <v>52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7"/>
    </row>
    <row r="6" spans="1:15" ht="24.75" customHeight="1">
      <c r="A6" s="93" t="s">
        <v>16</v>
      </c>
      <c r="B6" s="395" t="s">
        <v>537</v>
      </c>
      <c r="C6" s="551">
        <v>4846078</v>
      </c>
      <c r="D6" s="564">
        <f>+C28</f>
        <v>2228250</v>
      </c>
      <c r="E6" s="564">
        <f>+D28</f>
        <v>885413</v>
      </c>
      <c r="F6" s="564">
        <f aca="true" t="shared" si="0" ref="F6:N6">+E28</f>
        <v>12036055</v>
      </c>
      <c r="G6" s="564">
        <f t="shared" si="0"/>
        <v>10693218</v>
      </c>
      <c r="H6" s="564">
        <f t="shared" si="0"/>
        <v>7938430</v>
      </c>
      <c r="I6" s="564">
        <f t="shared" si="0"/>
        <v>5095593</v>
      </c>
      <c r="J6" s="564">
        <f t="shared" si="0"/>
        <v>3477756</v>
      </c>
      <c r="K6" s="564">
        <f t="shared" si="0"/>
        <v>2009919</v>
      </c>
      <c r="L6" s="564">
        <f t="shared" si="0"/>
        <v>3667081</v>
      </c>
      <c r="M6" s="564">
        <f t="shared" si="0"/>
        <v>2324243</v>
      </c>
      <c r="N6" s="564">
        <f t="shared" si="0"/>
        <v>1378847</v>
      </c>
      <c r="O6" s="561" t="s">
        <v>538</v>
      </c>
    </row>
    <row r="7" spans="1:15" ht="24.75" customHeight="1">
      <c r="A7" s="95" t="s">
        <v>17</v>
      </c>
      <c r="B7" s="225" t="s">
        <v>344</v>
      </c>
      <c r="C7" s="551">
        <v>2289939</v>
      </c>
      <c r="D7" s="551">
        <v>1526620</v>
      </c>
      <c r="E7" s="551">
        <v>1526620</v>
      </c>
      <c r="F7" s="551">
        <v>1526620</v>
      </c>
      <c r="G7" s="551">
        <v>1526620</v>
      </c>
      <c r="H7" s="551">
        <v>1526620</v>
      </c>
      <c r="I7" s="551">
        <v>1526620</v>
      </c>
      <c r="J7" s="551">
        <v>1526620</v>
      </c>
      <c r="K7" s="551">
        <v>1526620</v>
      </c>
      <c r="L7" s="551">
        <v>1526620</v>
      </c>
      <c r="M7" s="551">
        <v>1526620</v>
      </c>
      <c r="N7" s="551">
        <v>1526620</v>
      </c>
      <c r="O7" s="96">
        <f>SUM(C7:N7)</f>
        <v>19082759</v>
      </c>
    </row>
    <row r="8" spans="1:15" ht="24.75" customHeight="1">
      <c r="A8" s="95" t="s">
        <v>18</v>
      </c>
      <c r="B8" s="225" t="s">
        <v>387</v>
      </c>
      <c r="C8" s="552">
        <v>799858</v>
      </c>
      <c r="D8" s="552">
        <v>799858</v>
      </c>
      <c r="E8" s="552">
        <v>10799858</v>
      </c>
      <c r="F8" s="552">
        <v>799858</v>
      </c>
      <c r="G8" s="552">
        <v>799858</v>
      </c>
      <c r="H8" s="552">
        <v>799858</v>
      </c>
      <c r="I8" s="552">
        <v>799858</v>
      </c>
      <c r="J8" s="552">
        <v>799858</v>
      </c>
      <c r="K8" s="552">
        <v>799857</v>
      </c>
      <c r="L8" s="552">
        <v>799857</v>
      </c>
      <c r="M8" s="552">
        <v>799857</v>
      </c>
      <c r="N8" s="552">
        <v>799857</v>
      </c>
      <c r="O8" s="96">
        <f aca="true" t="shared" si="1" ref="O8:O15">SUM(C8:N8)</f>
        <v>19598292</v>
      </c>
    </row>
    <row r="9" spans="1:15" ht="24.75" customHeight="1">
      <c r="A9" s="95" t="s">
        <v>19</v>
      </c>
      <c r="B9" s="224" t="s">
        <v>388</v>
      </c>
      <c r="C9" s="447"/>
      <c r="D9" s="447"/>
      <c r="E9" s="447"/>
      <c r="F9" s="447"/>
      <c r="G9" s="553">
        <v>3855792</v>
      </c>
      <c r="H9" s="552">
        <v>15716600</v>
      </c>
      <c r="I9" s="447"/>
      <c r="J9" s="447"/>
      <c r="K9" s="447"/>
      <c r="L9" s="447"/>
      <c r="M9" s="447"/>
      <c r="N9" s="447"/>
      <c r="O9" s="96">
        <f t="shared" si="1"/>
        <v>19572392</v>
      </c>
    </row>
    <row r="10" spans="1:15" ht="24.75" customHeight="1">
      <c r="A10" s="95" t="s">
        <v>20</v>
      </c>
      <c r="B10" s="223" t="s">
        <v>162</v>
      </c>
      <c r="C10" s="446"/>
      <c r="D10" s="446"/>
      <c r="E10" s="552">
        <v>5000000</v>
      </c>
      <c r="F10" s="552"/>
      <c r="G10" s="552"/>
      <c r="H10" s="552"/>
      <c r="I10" s="552"/>
      <c r="J10" s="552"/>
      <c r="K10" s="552">
        <v>5000000</v>
      </c>
      <c r="L10" s="446"/>
      <c r="M10" s="552">
        <v>890000</v>
      </c>
      <c r="N10" s="552">
        <v>2000000</v>
      </c>
      <c r="O10" s="96">
        <f t="shared" si="1"/>
        <v>12890000</v>
      </c>
    </row>
    <row r="11" spans="1:15" ht="24.75" customHeight="1">
      <c r="A11" s="95" t="s">
        <v>21</v>
      </c>
      <c r="B11" s="223" t="s">
        <v>389</v>
      </c>
      <c r="C11" s="552">
        <v>75000</v>
      </c>
      <c r="D11" s="552">
        <v>75000</v>
      </c>
      <c r="E11" s="552">
        <v>76479</v>
      </c>
      <c r="F11" s="552">
        <v>75000</v>
      </c>
      <c r="G11" s="552">
        <v>75000</v>
      </c>
      <c r="H11" s="552">
        <v>75000</v>
      </c>
      <c r="I11" s="552">
        <v>75000</v>
      </c>
      <c r="J11" s="552">
        <v>75000</v>
      </c>
      <c r="K11" s="552">
        <v>75000</v>
      </c>
      <c r="L11" s="552">
        <v>75000</v>
      </c>
      <c r="M11" s="552">
        <v>75000</v>
      </c>
      <c r="N11" s="552">
        <v>75000</v>
      </c>
      <c r="O11" s="96">
        <f t="shared" si="1"/>
        <v>901479</v>
      </c>
    </row>
    <row r="12" spans="1:15" ht="24.75" customHeight="1">
      <c r="A12" s="95" t="s">
        <v>22</v>
      </c>
      <c r="B12" s="223" t="s">
        <v>9</v>
      </c>
      <c r="C12" s="446"/>
      <c r="D12" s="446"/>
      <c r="E12" s="446"/>
      <c r="F12" s="446"/>
      <c r="G12" s="446"/>
      <c r="H12" s="552"/>
      <c r="I12" s="446"/>
      <c r="J12" s="446"/>
      <c r="K12" s="446"/>
      <c r="L12" s="446"/>
      <c r="M12" s="446"/>
      <c r="N12" s="446"/>
      <c r="O12" s="96">
        <f t="shared" si="1"/>
        <v>0</v>
      </c>
    </row>
    <row r="13" spans="1:15" ht="24.75" customHeight="1">
      <c r="A13" s="95" t="s">
        <v>23</v>
      </c>
      <c r="B13" s="223" t="s">
        <v>346</v>
      </c>
      <c r="C13" s="446"/>
      <c r="D13" s="446"/>
      <c r="E13" s="446"/>
      <c r="F13" s="446"/>
      <c r="G13" s="446"/>
      <c r="H13" s="446"/>
      <c r="I13" s="446"/>
      <c r="J13" s="552">
        <v>100000</v>
      </c>
      <c r="K13" s="446"/>
      <c r="L13" s="446"/>
      <c r="M13" s="446"/>
      <c r="N13" s="446"/>
      <c r="O13" s="96">
        <f t="shared" si="1"/>
        <v>100000</v>
      </c>
    </row>
    <row r="14" spans="1:15" ht="24.75" customHeight="1">
      <c r="A14" s="95" t="s">
        <v>24</v>
      </c>
      <c r="B14" s="225" t="s">
        <v>377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96">
        <f t="shared" si="1"/>
        <v>0</v>
      </c>
    </row>
    <row r="15" spans="1:15" ht="24.75" customHeight="1" thickBot="1">
      <c r="A15" s="95" t="s">
        <v>25</v>
      </c>
      <c r="B15" s="223" t="s">
        <v>10</v>
      </c>
      <c r="C15" s="552"/>
      <c r="D15" s="446"/>
      <c r="E15" s="552"/>
      <c r="F15" s="446"/>
      <c r="G15" s="446"/>
      <c r="H15" s="446"/>
      <c r="I15" s="446"/>
      <c r="J15" s="446"/>
      <c r="K15" s="446"/>
      <c r="L15" s="446"/>
      <c r="M15" s="446"/>
      <c r="N15" s="446"/>
      <c r="O15" s="96">
        <f t="shared" si="1"/>
        <v>0</v>
      </c>
    </row>
    <row r="16" spans="1:15" ht="24.75" customHeight="1" thickBot="1">
      <c r="A16" s="91" t="s">
        <v>26</v>
      </c>
      <c r="B16" s="32" t="s">
        <v>105</v>
      </c>
      <c r="C16" s="555">
        <f aca="true" t="shared" si="2" ref="C16:N16">SUM(C6:C15)</f>
        <v>8010875</v>
      </c>
      <c r="D16" s="555">
        <f t="shared" si="2"/>
        <v>4629728</v>
      </c>
      <c r="E16" s="555">
        <f t="shared" si="2"/>
        <v>18288370</v>
      </c>
      <c r="F16" s="555">
        <f t="shared" si="2"/>
        <v>14437533</v>
      </c>
      <c r="G16" s="555">
        <f t="shared" si="2"/>
        <v>16950488</v>
      </c>
      <c r="H16" s="555">
        <f t="shared" si="2"/>
        <v>26056508</v>
      </c>
      <c r="I16" s="555">
        <f t="shared" si="2"/>
        <v>7497071</v>
      </c>
      <c r="J16" s="555">
        <f t="shared" si="2"/>
        <v>5979234</v>
      </c>
      <c r="K16" s="555">
        <f t="shared" si="2"/>
        <v>9411396</v>
      </c>
      <c r="L16" s="555">
        <f t="shared" si="2"/>
        <v>6068558</v>
      </c>
      <c r="M16" s="555">
        <f t="shared" si="2"/>
        <v>5615720</v>
      </c>
      <c r="N16" s="555">
        <f t="shared" si="2"/>
        <v>5780324</v>
      </c>
      <c r="O16" s="562"/>
    </row>
    <row r="17" spans="1:15" ht="24.75" customHeight="1" thickBot="1">
      <c r="A17" s="91"/>
      <c r="B17" s="635" t="s">
        <v>53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7"/>
    </row>
    <row r="18" spans="1:15" ht="24.75" customHeight="1">
      <c r="A18" s="100" t="s">
        <v>27</v>
      </c>
      <c r="B18" s="226" t="s">
        <v>58</v>
      </c>
      <c r="C18" s="553">
        <v>1896960</v>
      </c>
      <c r="D18" s="553">
        <v>1896960</v>
      </c>
      <c r="E18" s="553">
        <v>1896960</v>
      </c>
      <c r="F18" s="553">
        <v>1896960</v>
      </c>
      <c r="G18" s="553">
        <v>1896960</v>
      </c>
      <c r="H18" s="553">
        <v>1896960</v>
      </c>
      <c r="I18" s="553">
        <v>1896960</v>
      </c>
      <c r="J18" s="553">
        <v>1896960</v>
      </c>
      <c r="K18" s="553">
        <v>1896960</v>
      </c>
      <c r="L18" s="553">
        <v>1896960</v>
      </c>
      <c r="M18" s="553">
        <v>1896960</v>
      </c>
      <c r="N18" s="553">
        <v>1896960</v>
      </c>
      <c r="O18" s="98">
        <f aca="true" t="shared" si="3" ref="O18:O27">SUM(C18:N18)</f>
        <v>22763520</v>
      </c>
    </row>
    <row r="19" spans="1:15" ht="24.75" customHeight="1">
      <c r="A19" s="95" t="s">
        <v>28</v>
      </c>
      <c r="B19" s="225" t="s">
        <v>171</v>
      </c>
      <c r="C19" s="552">
        <v>341939</v>
      </c>
      <c r="D19" s="552">
        <v>341939</v>
      </c>
      <c r="E19" s="552">
        <v>341939</v>
      </c>
      <c r="F19" s="552">
        <v>341939</v>
      </c>
      <c r="G19" s="552">
        <v>341939</v>
      </c>
      <c r="H19" s="552">
        <v>341939</v>
      </c>
      <c r="I19" s="552">
        <v>341939</v>
      </c>
      <c r="J19" s="552">
        <v>341939</v>
      </c>
      <c r="K19" s="552">
        <v>341939</v>
      </c>
      <c r="L19" s="552">
        <v>341939</v>
      </c>
      <c r="M19" s="552">
        <v>341939</v>
      </c>
      <c r="N19" s="552">
        <v>341940</v>
      </c>
      <c r="O19" s="96">
        <f t="shared" si="3"/>
        <v>4103269</v>
      </c>
    </row>
    <row r="20" spans="1:15" ht="24.75" customHeight="1">
      <c r="A20" s="95" t="s">
        <v>29</v>
      </c>
      <c r="B20" s="223" t="s">
        <v>539</v>
      </c>
      <c r="C20" s="552">
        <v>1430416</v>
      </c>
      <c r="D20" s="552">
        <v>1430416</v>
      </c>
      <c r="E20" s="552">
        <v>1430416</v>
      </c>
      <c r="F20" s="552">
        <v>1430416</v>
      </c>
      <c r="G20" s="552">
        <v>1430416</v>
      </c>
      <c r="H20" s="552">
        <v>1430416</v>
      </c>
      <c r="I20" s="552">
        <v>1430416</v>
      </c>
      <c r="J20" s="552">
        <v>1430416</v>
      </c>
      <c r="K20" s="552">
        <v>1430416</v>
      </c>
      <c r="L20" s="552">
        <v>1430416</v>
      </c>
      <c r="M20" s="552">
        <v>1430416</v>
      </c>
      <c r="N20" s="552">
        <v>1430424</v>
      </c>
      <c r="O20" s="96">
        <f t="shared" si="3"/>
        <v>17165000</v>
      </c>
    </row>
    <row r="21" spans="1:15" ht="24.75" customHeight="1">
      <c r="A21" s="95" t="s">
        <v>30</v>
      </c>
      <c r="B21" s="223" t="s">
        <v>540</v>
      </c>
      <c r="C21" s="552">
        <v>350000</v>
      </c>
      <c r="D21" s="552">
        <v>75000</v>
      </c>
      <c r="E21" s="552">
        <v>75000</v>
      </c>
      <c r="F21" s="552">
        <v>75000</v>
      </c>
      <c r="G21" s="552">
        <v>75000</v>
      </c>
      <c r="H21" s="552">
        <v>75000</v>
      </c>
      <c r="I21" s="552">
        <v>350000</v>
      </c>
      <c r="J21" s="552">
        <v>300000</v>
      </c>
      <c r="K21" s="552">
        <v>75000</v>
      </c>
      <c r="L21" s="552">
        <v>75000</v>
      </c>
      <c r="M21" s="552">
        <v>75000</v>
      </c>
      <c r="N21" s="552">
        <v>611000</v>
      </c>
      <c r="O21" s="96">
        <f t="shared" si="3"/>
        <v>2211000</v>
      </c>
    </row>
    <row r="22" spans="1:15" ht="24.75" customHeight="1">
      <c r="A22" s="95" t="s">
        <v>31</v>
      </c>
      <c r="B22" s="223" t="s">
        <v>173</v>
      </c>
      <c r="C22" s="552">
        <v>1000000</v>
      </c>
      <c r="D22" s="552"/>
      <c r="E22" s="552">
        <v>2000000</v>
      </c>
      <c r="F22" s="552">
        <v>0</v>
      </c>
      <c r="G22" s="552"/>
      <c r="H22" s="552">
        <v>1500000</v>
      </c>
      <c r="I22" s="552">
        <v>0</v>
      </c>
      <c r="J22" s="552"/>
      <c r="K22" s="552">
        <v>1500000</v>
      </c>
      <c r="L22" s="552"/>
      <c r="M22" s="552">
        <v>492558</v>
      </c>
      <c r="N22" s="552">
        <v>1500000</v>
      </c>
      <c r="O22" s="96">
        <f t="shared" si="3"/>
        <v>7992558</v>
      </c>
    </row>
    <row r="23" spans="1:15" ht="24.75" customHeight="1">
      <c r="A23" s="95" t="s">
        <v>32</v>
      </c>
      <c r="B23" s="223" t="s">
        <v>201</v>
      </c>
      <c r="C23" s="552"/>
      <c r="D23" s="552"/>
      <c r="E23" s="552">
        <v>508000</v>
      </c>
      <c r="F23" s="552">
        <v>0</v>
      </c>
      <c r="G23" s="552"/>
      <c r="H23" s="552"/>
      <c r="I23" s="552"/>
      <c r="J23" s="552"/>
      <c r="K23" s="552"/>
      <c r="L23" s="552"/>
      <c r="M23" s="552"/>
      <c r="N23" s="552"/>
      <c r="O23" s="96">
        <f t="shared" si="3"/>
        <v>508000</v>
      </c>
    </row>
    <row r="24" spans="1:15" ht="24.75" customHeight="1">
      <c r="A24" s="95" t="s">
        <v>33</v>
      </c>
      <c r="B24" s="225" t="s">
        <v>175</v>
      </c>
      <c r="C24" s="552"/>
      <c r="D24" s="552"/>
      <c r="E24" s="552"/>
      <c r="F24" s="552"/>
      <c r="G24" s="552">
        <v>5267743</v>
      </c>
      <c r="H24" s="552">
        <v>15716600</v>
      </c>
      <c r="I24" s="552"/>
      <c r="J24" s="552"/>
      <c r="K24" s="552"/>
      <c r="L24" s="552"/>
      <c r="M24" s="552"/>
      <c r="N24" s="552"/>
      <c r="O24" s="96">
        <f t="shared" si="3"/>
        <v>20984343</v>
      </c>
    </row>
    <row r="25" spans="1:15" ht="24.75" customHeight="1">
      <c r="A25" s="95" t="s">
        <v>34</v>
      </c>
      <c r="B25" s="223" t="s">
        <v>203</v>
      </c>
      <c r="C25" s="552"/>
      <c r="D25" s="552"/>
      <c r="E25" s="552"/>
      <c r="F25" s="552"/>
      <c r="G25" s="552"/>
      <c r="H25" s="552"/>
      <c r="I25" s="552"/>
      <c r="J25" s="552"/>
      <c r="K25" s="552">
        <v>500000</v>
      </c>
      <c r="L25" s="552"/>
      <c r="M25" s="552"/>
      <c r="N25" s="552"/>
      <c r="O25" s="96">
        <f t="shared" si="3"/>
        <v>500000</v>
      </c>
    </row>
    <row r="26" spans="1:15" ht="24.75" customHeight="1" thickBot="1">
      <c r="A26" s="95" t="s">
        <v>35</v>
      </c>
      <c r="B26" s="223" t="s">
        <v>12</v>
      </c>
      <c r="C26" s="552">
        <v>763310</v>
      </c>
      <c r="D26" s="552"/>
      <c r="E26" s="552"/>
      <c r="F26" s="552"/>
      <c r="G26" s="552"/>
      <c r="H26" s="552"/>
      <c r="I26" s="552"/>
      <c r="J26" s="552"/>
      <c r="K26" s="552"/>
      <c r="L26" s="552"/>
      <c r="M26" s="552"/>
      <c r="N26" s="552"/>
      <c r="O26" s="96">
        <f t="shared" si="3"/>
        <v>763310</v>
      </c>
    </row>
    <row r="27" spans="1:15" ht="24.75" customHeight="1" thickBot="1">
      <c r="A27" s="101" t="s">
        <v>36</v>
      </c>
      <c r="B27" s="32" t="s">
        <v>106</v>
      </c>
      <c r="C27" s="555">
        <f aca="true" t="shared" si="4" ref="C27:N27">SUM(C18:C26)</f>
        <v>5782625</v>
      </c>
      <c r="D27" s="555">
        <f t="shared" si="4"/>
        <v>3744315</v>
      </c>
      <c r="E27" s="555">
        <f t="shared" si="4"/>
        <v>6252315</v>
      </c>
      <c r="F27" s="555">
        <f t="shared" si="4"/>
        <v>3744315</v>
      </c>
      <c r="G27" s="555">
        <f t="shared" si="4"/>
        <v>9012058</v>
      </c>
      <c r="H27" s="555">
        <f t="shared" si="4"/>
        <v>20960915</v>
      </c>
      <c r="I27" s="555">
        <f t="shared" si="4"/>
        <v>4019315</v>
      </c>
      <c r="J27" s="555">
        <f t="shared" si="4"/>
        <v>3969315</v>
      </c>
      <c r="K27" s="555">
        <f t="shared" si="4"/>
        <v>5744315</v>
      </c>
      <c r="L27" s="555">
        <f t="shared" si="4"/>
        <v>3744315</v>
      </c>
      <c r="M27" s="555">
        <f t="shared" si="4"/>
        <v>4236873</v>
      </c>
      <c r="N27" s="555">
        <f t="shared" si="4"/>
        <v>5780324</v>
      </c>
      <c r="O27" s="99">
        <f t="shared" si="3"/>
        <v>76991000</v>
      </c>
    </row>
    <row r="28" spans="1:15" ht="24.75" customHeight="1" thickBot="1">
      <c r="A28" s="101" t="s">
        <v>37</v>
      </c>
      <c r="B28" s="227" t="s">
        <v>541</v>
      </c>
      <c r="C28" s="557">
        <f aca="true" t="shared" si="5" ref="C28:N28">C16-C27</f>
        <v>2228250</v>
      </c>
      <c r="D28" s="557">
        <f t="shared" si="5"/>
        <v>885413</v>
      </c>
      <c r="E28" s="557">
        <f t="shared" si="5"/>
        <v>12036055</v>
      </c>
      <c r="F28" s="557">
        <f t="shared" si="5"/>
        <v>10693218</v>
      </c>
      <c r="G28" s="557">
        <f t="shared" si="5"/>
        <v>7938430</v>
      </c>
      <c r="H28" s="557">
        <f t="shared" si="5"/>
        <v>5095593</v>
      </c>
      <c r="I28" s="557">
        <f t="shared" si="5"/>
        <v>3477756</v>
      </c>
      <c r="J28" s="557">
        <f t="shared" si="5"/>
        <v>2009919</v>
      </c>
      <c r="K28" s="557">
        <f t="shared" si="5"/>
        <v>3667081</v>
      </c>
      <c r="L28" s="557">
        <f t="shared" si="5"/>
        <v>2324243</v>
      </c>
      <c r="M28" s="557">
        <f t="shared" si="5"/>
        <v>1378847</v>
      </c>
      <c r="N28" s="557">
        <f t="shared" si="5"/>
        <v>0</v>
      </c>
      <c r="O28" s="563" t="s">
        <v>538</v>
      </c>
    </row>
    <row r="29" ht="15.75">
      <c r="A29" s="104"/>
    </row>
    <row r="30" spans="2:4" ht="15.75">
      <c r="B30" s="105"/>
      <c r="C30" s="106"/>
      <c r="D30" s="106"/>
    </row>
  </sheetData>
  <sheetProtection/>
  <mergeCells count="4">
    <mergeCell ref="A2:O2"/>
    <mergeCell ref="B5:O5"/>
    <mergeCell ref="B17:O17"/>
    <mergeCell ref="A1:O1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40">
      <selection activeCell="A161" sqref="A161:C161"/>
    </sheetView>
  </sheetViews>
  <sheetFormatPr defaultColWidth="9.00390625" defaultRowHeight="12.75"/>
  <cols>
    <col min="1" max="1" width="9.50390625" style="308" customWidth="1"/>
    <col min="2" max="2" width="99.375" style="308" customWidth="1"/>
    <col min="3" max="3" width="21.625" style="309" customWidth="1"/>
    <col min="4" max="4" width="9.00390625" style="333" customWidth="1"/>
    <col min="5" max="16384" width="9.375" style="333" customWidth="1"/>
  </cols>
  <sheetData>
    <row r="1" spans="1:3" ht="18.75" customHeight="1">
      <c r="A1" s="503"/>
      <c r="B1" s="580" t="s">
        <v>558</v>
      </c>
      <c r="C1" s="581"/>
    </row>
    <row r="2" spans="1:3" ht="21.75" customHeight="1">
      <c r="A2" s="504"/>
      <c r="B2" s="505" t="s">
        <v>549</v>
      </c>
      <c r="C2" s="506"/>
    </row>
    <row r="3" spans="1:3" ht="21.75" customHeight="1">
      <c r="A3" s="506"/>
      <c r="B3" s="505" t="s">
        <v>550</v>
      </c>
      <c r="C3" s="506"/>
    </row>
    <row r="4" spans="1:3" ht="21.75" customHeight="1">
      <c r="A4" s="506"/>
      <c r="B4" s="505" t="s">
        <v>528</v>
      </c>
      <c r="C4" s="506"/>
    </row>
    <row r="5" spans="1:3" ht="21.75" customHeight="1">
      <c r="A5" s="503"/>
      <c r="B5" s="503"/>
      <c r="C5" s="507"/>
    </row>
    <row r="6" spans="1:3" ht="15" customHeight="1">
      <c r="A6" s="582" t="s">
        <v>13</v>
      </c>
      <c r="B6" s="582"/>
      <c r="C6" s="582"/>
    </row>
    <row r="7" spans="1:3" ht="15" customHeight="1" thickBot="1">
      <c r="A7" s="583" t="s">
        <v>141</v>
      </c>
      <c r="B7" s="583"/>
      <c r="C7" s="471" t="str">
        <f>CONCATENATE('KV_1.sz.mell.'!C7)</f>
        <v>Forintban!</v>
      </c>
    </row>
    <row r="8" spans="1:3" ht="24" customHeight="1" thickBot="1">
      <c r="A8" s="508" t="s">
        <v>65</v>
      </c>
      <c r="B8" s="509" t="s">
        <v>15</v>
      </c>
      <c r="C8" s="510" t="s">
        <v>552</v>
      </c>
    </row>
    <row r="9" spans="1:3" s="334" customFormat="1" ht="12" customHeight="1" thickBot="1">
      <c r="A9" s="456"/>
      <c r="B9" s="457" t="s">
        <v>454</v>
      </c>
      <c r="C9" s="458" t="s">
        <v>455</v>
      </c>
    </row>
    <row r="10" spans="1:3" s="335" customFormat="1" ht="12" customHeight="1" thickBot="1">
      <c r="A10" s="19" t="s">
        <v>16</v>
      </c>
      <c r="B10" s="20" t="s">
        <v>223</v>
      </c>
      <c r="C10" s="233">
        <f>+C11+C12+C13+C14+C15+C16</f>
        <v>19082759</v>
      </c>
    </row>
    <row r="11" spans="1:3" s="335" customFormat="1" ht="12" customHeight="1">
      <c r="A11" s="14" t="s">
        <v>94</v>
      </c>
      <c r="B11" s="336" t="s">
        <v>224</v>
      </c>
      <c r="C11" s="236">
        <v>10821759</v>
      </c>
    </row>
    <row r="12" spans="1:3" s="335" customFormat="1" ht="12" customHeight="1">
      <c r="A12" s="13" t="s">
        <v>95</v>
      </c>
      <c r="B12" s="337" t="s">
        <v>225</v>
      </c>
      <c r="C12" s="235"/>
    </row>
    <row r="13" spans="1:3" s="335" customFormat="1" ht="12" customHeight="1">
      <c r="A13" s="13" t="s">
        <v>96</v>
      </c>
      <c r="B13" s="337" t="s">
        <v>500</v>
      </c>
      <c r="C13" s="235">
        <v>6461000</v>
      </c>
    </row>
    <row r="14" spans="1:3" s="335" customFormat="1" ht="12" customHeight="1">
      <c r="A14" s="13" t="s">
        <v>97</v>
      </c>
      <c r="B14" s="337" t="s">
        <v>226</v>
      </c>
      <c r="C14" s="235">
        <v>1800000</v>
      </c>
    </row>
    <row r="15" spans="1:3" s="335" customFormat="1" ht="12" customHeight="1">
      <c r="A15" s="13" t="s">
        <v>138</v>
      </c>
      <c r="B15" s="229" t="s">
        <v>400</v>
      </c>
      <c r="C15" s="235"/>
    </row>
    <row r="16" spans="1:3" s="335" customFormat="1" ht="12" customHeight="1" thickBot="1">
      <c r="A16" s="15" t="s">
        <v>98</v>
      </c>
      <c r="B16" s="230" t="s">
        <v>401</v>
      </c>
      <c r="C16" s="235"/>
    </row>
    <row r="17" spans="1:3" s="335" customFormat="1" ht="12" customHeight="1" thickBot="1">
      <c r="A17" s="19" t="s">
        <v>17</v>
      </c>
      <c r="B17" s="228" t="s">
        <v>227</v>
      </c>
      <c r="C17" s="233">
        <f>+C18+C19+C20+C21+C22</f>
        <v>19598292</v>
      </c>
    </row>
    <row r="18" spans="1:3" s="335" customFormat="1" ht="12" customHeight="1">
      <c r="A18" s="14" t="s">
        <v>100</v>
      </c>
      <c r="B18" s="336" t="s">
        <v>228</v>
      </c>
      <c r="C18" s="236"/>
    </row>
    <row r="19" spans="1:3" s="335" customFormat="1" ht="12" customHeight="1">
      <c r="A19" s="13" t="s">
        <v>101</v>
      </c>
      <c r="B19" s="337" t="s">
        <v>229</v>
      </c>
      <c r="C19" s="235"/>
    </row>
    <row r="20" spans="1:3" s="335" customFormat="1" ht="12" customHeight="1">
      <c r="A20" s="13" t="s">
        <v>102</v>
      </c>
      <c r="B20" s="337" t="s">
        <v>390</v>
      </c>
      <c r="C20" s="235"/>
    </row>
    <row r="21" spans="1:3" s="335" customFormat="1" ht="12" customHeight="1">
      <c r="A21" s="13" t="s">
        <v>103</v>
      </c>
      <c r="B21" s="337" t="s">
        <v>391</v>
      </c>
      <c r="C21" s="235"/>
    </row>
    <row r="22" spans="1:3" s="335" customFormat="1" ht="12" customHeight="1">
      <c r="A22" s="13" t="s">
        <v>104</v>
      </c>
      <c r="B22" s="337" t="s">
        <v>522</v>
      </c>
      <c r="C22" s="235">
        <v>19598292</v>
      </c>
    </row>
    <row r="23" spans="1:3" s="335" customFormat="1" ht="12" customHeight="1" thickBot="1">
      <c r="A23" s="15" t="s">
        <v>113</v>
      </c>
      <c r="B23" s="230" t="s">
        <v>231</v>
      </c>
      <c r="C23" s="237"/>
    </row>
    <row r="24" spans="1:3" s="335" customFormat="1" ht="12" customHeight="1" thickBot="1">
      <c r="A24" s="19" t="s">
        <v>18</v>
      </c>
      <c r="B24" s="20" t="s">
        <v>232</v>
      </c>
      <c r="C24" s="233">
        <f>+C25+C26+C27+C28+C29</f>
        <v>19572392</v>
      </c>
    </row>
    <row r="25" spans="1:3" s="335" customFormat="1" ht="12" customHeight="1">
      <c r="A25" s="14" t="s">
        <v>83</v>
      </c>
      <c r="B25" s="336" t="s">
        <v>233</v>
      </c>
      <c r="C25" s="236"/>
    </row>
    <row r="26" spans="1:3" s="335" customFormat="1" ht="12" customHeight="1">
      <c r="A26" s="13" t="s">
        <v>84</v>
      </c>
      <c r="B26" s="337" t="s">
        <v>234</v>
      </c>
      <c r="C26" s="235"/>
    </row>
    <row r="27" spans="1:3" s="335" customFormat="1" ht="12" customHeight="1">
      <c r="A27" s="13" t="s">
        <v>85</v>
      </c>
      <c r="B27" s="337" t="s">
        <v>392</v>
      </c>
      <c r="C27" s="235"/>
    </row>
    <row r="28" spans="1:3" s="335" customFormat="1" ht="12" customHeight="1">
      <c r="A28" s="13" t="s">
        <v>86</v>
      </c>
      <c r="B28" s="337" t="s">
        <v>393</v>
      </c>
      <c r="C28" s="235"/>
    </row>
    <row r="29" spans="1:3" s="335" customFormat="1" ht="12" customHeight="1">
      <c r="A29" s="13" t="s">
        <v>159</v>
      </c>
      <c r="B29" s="337" t="s">
        <v>235</v>
      </c>
      <c r="C29" s="235">
        <v>19572392</v>
      </c>
    </row>
    <row r="30" spans="1:3" s="450" customFormat="1" ht="12" customHeight="1" thickBot="1">
      <c r="A30" s="459" t="s">
        <v>160</v>
      </c>
      <c r="B30" s="448" t="s">
        <v>517</v>
      </c>
      <c r="C30" s="449"/>
    </row>
    <row r="31" spans="1:3" s="335" customFormat="1" ht="12" customHeight="1" thickBot="1">
      <c r="A31" s="19" t="s">
        <v>161</v>
      </c>
      <c r="B31" s="20" t="s">
        <v>501</v>
      </c>
      <c r="C31" s="239">
        <f>SUM(C32:C38)</f>
        <v>12890000</v>
      </c>
    </row>
    <row r="32" spans="1:3" s="335" customFormat="1" ht="12" customHeight="1">
      <c r="A32" s="14" t="s">
        <v>238</v>
      </c>
      <c r="B32" s="336" t="s">
        <v>536</v>
      </c>
      <c r="C32" s="236">
        <v>1000000</v>
      </c>
    </row>
    <row r="33" spans="1:3" s="335" customFormat="1" ht="12" customHeight="1">
      <c r="A33" s="13" t="s">
        <v>239</v>
      </c>
      <c r="B33" s="337" t="s">
        <v>505</v>
      </c>
      <c r="C33" s="235"/>
    </row>
    <row r="34" spans="1:3" s="335" customFormat="1" ht="12" customHeight="1">
      <c r="A34" s="13" t="s">
        <v>240</v>
      </c>
      <c r="B34" s="337" t="s">
        <v>506</v>
      </c>
      <c r="C34" s="235">
        <v>11000000</v>
      </c>
    </row>
    <row r="35" spans="1:3" s="335" customFormat="1" ht="12" customHeight="1">
      <c r="A35" s="13" t="s">
        <v>241</v>
      </c>
      <c r="B35" s="337" t="s">
        <v>507</v>
      </c>
      <c r="C35" s="235"/>
    </row>
    <row r="36" spans="1:3" s="335" customFormat="1" ht="12" customHeight="1">
      <c r="A36" s="13" t="s">
        <v>502</v>
      </c>
      <c r="B36" s="337" t="s">
        <v>242</v>
      </c>
      <c r="C36" s="235">
        <v>800000</v>
      </c>
    </row>
    <row r="37" spans="1:3" s="335" customFormat="1" ht="12" customHeight="1">
      <c r="A37" s="13" t="s">
        <v>503</v>
      </c>
      <c r="B37" s="337" t="s">
        <v>243</v>
      </c>
      <c r="C37" s="235"/>
    </row>
    <row r="38" spans="1:3" s="335" customFormat="1" ht="12" customHeight="1" thickBot="1">
      <c r="A38" s="15" t="s">
        <v>504</v>
      </c>
      <c r="B38" s="417" t="s">
        <v>244</v>
      </c>
      <c r="C38" s="237">
        <v>90000</v>
      </c>
    </row>
    <row r="39" spans="1:3" s="335" customFormat="1" ht="12" customHeight="1" thickBot="1">
      <c r="A39" s="19" t="s">
        <v>20</v>
      </c>
      <c r="B39" s="20" t="s">
        <v>402</v>
      </c>
      <c r="C39" s="233">
        <f>SUM(C40:C50)</f>
        <v>901479</v>
      </c>
    </row>
    <row r="40" spans="1:3" s="335" customFormat="1" ht="12" customHeight="1">
      <c r="A40" s="14" t="s">
        <v>87</v>
      </c>
      <c r="B40" s="336" t="s">
        <v>247</v>
      </c>
      <c r="C40" s="236"/>
    </row>
    <row r="41" spans="1:3" s="335" customFormat="1" ht="12" customHeight="1">
      <c r="A41" s="13" t="s">
        <v>88</v>
      </c>
      <c r="B41" s="337" t="s">
        <v>248</v>
      </c>
      <c r="C41" s="235">
        <v>450000</v>
      </c>
    </row>
    <row r="42" spans="1:3" s="335" customFormat="1" ht="12" customHeight="1">
      <c r="A42" s="13" t="s">
        <v>89</v>
      </c>
      <c r="B42" s="337" t="s">
        <v>249</v>
      </c>
      <c r="C42" s="235">
        <v>150000</v>
      </c>
    </row>
    <row r="43" spans="1:3" s="335" customFormat="1" ht="12" customHeight="1">
      <c r="A43" s="13" t="s">
        <v>163</v>
      </c>
      <c r="B43" s="337" t="s">
        <v>250</v>
      </c>
      <c r="C43" s="235">
        <v>100000</v>
      </c>
    </row>
    <row r="44" spans="1:3" s="335" customFormat="1" ht="12" customHeight="1">
      <c r="A44" s="13" t="s">
        <v>164</v>
      </c>
      <c r="B44" s="337" t="s">
        <v>251</v>
      </c>
      <c r="C44" s="235"/>
    </row>
    <row r="45" spans="1:3" s="335" customFormat="1" ht="12" customHeight="1">
      <c r="A45" s="13" t="s">
        <v>165</v>
      </c>
      <c r="B45" s="337" t="s">
        <v>252</v>
      </c>
      <c r="C45" s="235"/>
    </row>
    <row r="46" spans="1:3" s="335" customFormat="1" ht="12" customHeight="1">
      <c r="A46" s="13" t="s">
        <v>166</v>
      </c>
      <c r="B46" s="337" t="s">
        <v>253</v>
      </c>
      <c r="C46" s="235"/>
    </row>
    <row r="47" spans="1:3" s="335" customFormat="1" ht="12" customHeight="1">
      <c r="A47" s="13" t="s">
        <v>167</v>
      </c>
      <c r="B47" s="337" t="s">
        <v>508</v>
      </c>
      <c r="C47" s="235">
        <v>1479</v>
      </c>
    </row>
    <row r="48" spans="1:3" s="335" customFormat="1" ht="12" customHeight="1">
      <c r="A48" s="13" t="s">
        <v>245</v>
      </c>
      <c r="B48" s="337" t="s">
        <v>255</v>
      </c>
      <c r="C48" s="238"/>
    </row>
    <row r="49" spans="1:3" s="335" customFormat="1" ht="12" customHeight="1">
      <c r="A49" s="15" t="s">
        <v>246</v>
      </c>
      <c r="B49" s="338" t="s">
        <v>404</v>
      </c>
      <c r="C49" s="325"/>
    </row>
    <row r="50" spans="1:3" s="335" customFormat="1" ht="12" customHeight="1" thickBot="1">
      <c r="A50" s="15" t="s">
        <v>403</v>
      </c>
      <c r="B50" s="230" t="s">
        <v>256</v>
      </c>
      <c r="C50" s="325">
        <v>200000</v>
      </c>
    </row>
    <row r="51" spans="1:3" s="335" customFormat="1" ht="12" customHeight="1" thickBot="1">
      <c r="A51" s="19" t="s">
        <v>21</v>
      </c>
      <c r="B51" s="20" t="s">
        <v>257</v>
      </c>
      <c r="C51" s="233">
        <f>SUM(C52:C56)</f>
        <v>0</v>
      </c>
    </row>
    <row r="52" spans="1:3" s="335" customFormat="1" ht="12" customHeight="1">
      <c r="A52" s="14" t="s">
        <v>90</v>
      </c>
      <c r="B52" s="336" t="s">
        <v>261</v>
      </c>
      <c r="C52" s="378"/>
    </row>
    <row r="53" spans="1:3" s="335" customFormat="1" ht="12" customHeight="1">
      <c r="A53" s="13" t="s">
        <v>91</v>
      </c>
      <c r="B53" s="337" t="s">
        <v>262</v>
      </c>
      <c r="C53" s="238"/>
    </row>
    <row r="54" spans="1:3" s="335" customFormat="1" ht="12" customHeight="1">
      <c r="A54" s="13" t="s">
        <v>258</v>
      </c>
      <c r="B54" s="337" t="s">
        <v>263</v>
      </c>
      <c r="C54" s="238"/>
    </row>
    <row r="55" spans="1:3" s="335" customFormat="1" ht="12" customHeight="1">
      <c r="A55" s="13" t="s">
        <v>259</v>
      </c>
      <c r="B55" s="337" t="s">
        <v>264</v>
      </c>
      <c r="C55" s="238"/>
    </row>
    <row r="56" spans="1:3" s="335" customFormat="1" ht="12" customHeight="1" thickBot="1">
      <c r="A56" s="15" t="s">
        <v>260</v>
      </c>
      <c r="B56" s="230" t="s">
        <v>265</v>
      </c>
      <c r="C56" s="325"/>
    </row>
    <row r="57" spans="1:3" s="335" customFormat="1" ht="12" customHeight="1" thickBot="1">
      <c r="A57" s="19" t="s">
        <v>168</v>
      </c>
      <c r="B57" s="20" t="s">
        <v>266</v>
      </c>
      <c r="C57" s="233">
        <f>SUM(C58:C60)</f>
        <v>100000</v>
      </c>
    </row>
    <row r="58" spans="1:3" s="335" customFormat="1" ht="12" customHeight="1">
      <c r="A58" s="14" t="s">
        <v>92</v>
      </c>
      <c r="B58" s="336" t="s">
        <v>267</v>
      </c>
      <c r="C58" s="236"/>
    </row>
    <row r="59" spans="1:3" s="335" customFormat="1" ht="12" customHeight="1">
      <c r="A59" s="13" t="s">
        <v>93</v>
      </c>
      <c r="B59" s="337" t="s">
        <v>394</v>
      </c>
      <c r="C59" s="235"/>
    </row>
    <row r="60" spans="1:3" s="335" customFormat="1" ht="12" customHeight="1">
      <c r="A60" s="13" t="s">
        <v>270</v>
      </c>
      <c r="B60" s="337" t="s">
        <v>268</v>
      </c>
      <c r="C60" s="235">
        <v>100000</v>
      </c>
    </row>
    <row r="61" spans="1:3" s="335" customFormat="1" ht="12" customHeight="1" thickBot="1">
      <c r="A61" s="15" t="s">
        <v>271</v>
      </c>
      <c r="B61" s="230" t="s">
        <v>269</v>
      </c>
      <c r="C61" s="237"/>
    </row>
    <row r="62" spans="1:3" s="335" customFormat="1" ht="12" customHeight="1" thickBot="1">
      <c r="A62" s="19" t="s">
        <v>23</v>
      </c>
      <c r="B62" s="228" t="s">
        <v>272</v>
      </c>
      <c r="C62" s="233">
        <f>SUM(C63:C65)</f>
        <v>0</v>
      </c>
    </row>
    <row r="63" spans="1:3" s="335" customFormat="1" ht="12" customHeight="1">
      <c r="A63" s="14" t="s">
        <v>169</v>
      </c>
      <c r="B63" s="336" t="s">
        <v>274</v>
      </c>
      <c r="C63" s="238"/>
    </row>
    <row r="64" spans="1:3" s="335" customFormat="1" ht="12" customHeight="1">
      <c r="A64" s="13" t="s">
        <v>170</v>
      </c>
      <c r="B64" s="337" t="s">
        <v>395</v>
      </c>
      <c r="C64" s="238"/>
    </row>
    <row r="65" spans="1:3" s="335" customFormat="1" ht="12" customHeight="1">
      <c r="A65" s="13" t="s">
        <v>202</v>
      </c>
      <c r="B65" s="337" t="s">
        <v>275</v>
      </c>
      <c r="C65" s="238"/>
    </row>
    <row r="66" spans="1:3" s="335" customFormat="1" ht="12" customHeight="1" thickBot="1">
      <c r="A66" s="15" t="s">
        <v>273</v>
      </c>
      <c r="B66" s="230" t="s">
        <v>276</v>
      </c>
      <c r="C66" s="238"/>
    </row>
    <row r="67" spans="1:3" s="335" customFormat="1" ht="12" customHeight="1" thickBot="1">
      <c r="A67" s="403" t="s">
        <v>443</v>
      </c>
      <c r="B67" s="20" t="s">
        <v>277</v>
      </c>
      <c r="C67" s="239">
        <f>+C10+C17+C24+C31+C39+C51+C57+C62</f>
        <v>72144922</v>
      </c>
    </row>
    <row r="68" spans="1:3" s="335" customFormat="1" ht="12" customHeight="1" thickBot="1">
      <c r="A68" s="380" t="s">
        <v>278</v>
      </c>
      <c r="B68" s="228" t="s">
        <v>279</v>
      </c>
      <c r="C68" s="233">
        <f>SUM(C69:C71)</f>
        <v>0</v>
      </c>
    </row>
    <row r="69" spans="1:3" s="335" customFormat="1" ht="12" customHeight="1">
      <c r="A69" s="14" t="s">
        <v>307</v>
      </c>
      <c r="B69" s="336" t="s">
        <v>280</v>
      </c>
      <c r="C69" s="238"/>
    </row>
    <row r="70" spans="1:3" s="335" customFormat="1" ht="12" customHeight="1">
      <c r="A70" s="13" t="s">
        <v>316</v>
      </c>
      <c r="B70" s="337" t="s">
        <v>281</v>
      </c>
      <c r="C70" s="238"/>
    </row>
    <row r="71" spans="1:3" s="335" customFormat="1" ht="12" customHeight="1" thickBot="1">
      <c r="A71" s="15" t="s">
        <v>317</v>
      </c>
      <c r="B71" s="397" t="s">
        <v>518</v>
      </c>
      <c r="C71" s="238"/>
    </row>
    <row r="72" spans="1:3" s="335" customFormat="1" ht="12" customHeight="1" thickBot="1">
      <c r="A72" s="380" t="s">
        <v>283</v>
      </c>
      <c r="B72" s="228" t="s">
        <v>284</v>
      </c>
      <c r="C72" s="233">
        <f>SUM(C73:C76)</f>
        <v>0</v>
      </c>
    </row>
    <row r="73" spans="1:3" s="335" customFormat="1" ht="12" customHeight="1">
      <c r="A73" s="14" t="s">
        <v>139</v>
      </c>
      <c r="B73" s="336" t="s">
        <v>285</v>
      </c>
      <c r="C73" s="238"/>
    </row>
    <row r="74" spans="1:3" s="335" customFormat="1" ht="12" customHeight="1">
      <c r="A74" s="13" t="s">
        <v>140</v>
      </c>
      <c r="B74" s="337" t="s">
        <v>519</v>
      </c>
      <c r="C74" s="238"/>
    </row>
    <row r="75" spans="1:3" s="335" customFormat="1" ht="12" customHeight="1" thickBot="1">
      <c r="A75" s="15" t="s">
        <v>308</v>
      </c>
      <c r="B75" s="338" t="s">
        <v>286</v>
      </c>
      <c r="C75" s="325"/>
    </row>
    <row r="76" spans="1:3" s="335" customFormat="1" ht="12" customHeight="1" thickBot="1">
      <c r="A76" s="461" t="s">
        <v>309</v>
      </c>
      <c r="B76" s="462" t="s">
        <v>520</v>
      </c>
      <c r="C76" s="463"/>
    </row>
    <row r="77" spans="1:3" s="335" customFormat="1" ht="12" customHeight="1" thickBot="1">
      <c r="A77" s="380" t="s">
        <v>287</v>
      </c>
      <c r="B77" s="228" t="s">
        <v>288</v>
      </c>
      <c r="C77" s="233">
        <f>SUM(C78:C79)</f>
        <v>4846078</v>
      </c>
    </row>
    <row r="78" spans="1:3" s="335" customFormat="1" ht="12" customHeight="1" thickBot="1">
      <c r="A78" s="12" t="s">
        <v>310</v>
      </c>
      <c r="B78" s="460" t="s">
        <v>289</v>
      </c>
      <c r="C78" s="325">
        <v>4846078</v>
      </c>
    </row>
    <row r="79" spans="1:3" s="335" customFormat="1" ht="12" customHeight="1" thickBot="1">
      <c r="A79" s="461" t="s">
        <v>311</v>
      </c>
      <c r="B79" s="462" t="s">
        <v>290</v>
      </c>
      <c r="C79" s="463"/>
    </row>
    <row r="80" spans="1:3" s="335" customFormat="1" ht="12" customHeight="1" thickBot="1">
      <c r="A80" s="380" t="s">
        <v>291</v>
      </c>
      <c r="B80" s="228" t="s">
        <v>292</v>
      </c>
      <c r="C80" s="233">
        <f>SUM(C81:C83)</f>
        <v>0</v>
      </c>
    </row>
    <row r="81" spans="1:3" s="335" customFormat="1" ht="12" customHeight="1">
      <c r="A81" s="14" t="s">
        <v>312</v>
      </c>
      <c r="B81" s="336" t="s">
        <v>293</v>
      </c>
      <c r="C81" s="238"/>
    </row>
    <row r="82" spans="1:3" s="335" customFormat="1" ht="12" customHeight="1">
      <c r="A82" s="13" t="s">
        <v>313</v>
      </c>
      <c r="B82" s="337" t="s">
        <v>294</v>
      </c>
      <c r="C82" s="238"/>
    </row>
    <row r="83" spans="1:3" s="335" customFormat="1" ht="12" customHeight="1" thickBot="1">
      <c r="A83" s="17" t="s">
        <v>314</v>
      </c>
      <c r="B83" s="464" t="s">
        <v>521</v>
      </c>
      <c r="C83" s="465"/>
    </row>
    <row r="84" spans="1:3" s="335" customFormat="1" ht="12" customHeight="1" thickBot="1">
      <c r="A84" s="380" t="s">
        <v>295</v>
      </c>
      <c r="B84" s="228" t="s">
        <v>315</v>
      </c>
      <c r="C84" s="233">
        <f>SUM(C85:C88)</f>
        <v>0</v>
      </c>
    </row>
    <row r="85" spans="1:3" s="335" customFormat="1" ht="12" customHeight="1">
      <c r="A85" s="340" t="s">
        <v>296</v>
      </c>
      <c r="B85" s="336" t="s">
        <v>297</v>
      </c>
      <c r="C85" s="238"/>
    </row>
    <row r="86" spans="1:3" s="335" customFormat="1" ht="12" customHeight="1">
      <c r="A86" s="341" t="s">
        <v>298</v>
      </c>
      <c r="B86" s="337" t="s">
        <v>299</v>
      </c>
      <c r="C86" s="238"/>
    </row>
    <row r="87" spans="1:3" s="335" customFormat="1" ht="12" customHeight="1">
      <c r="A87" s="341" t="s">
        <v>300</v>
      </c>
      <c r="B87" s="337" t="s">
        <v>301</v>
      </c>
      <c r="C87" s="238"/>
    </row>
    <row r="88" spans="1:3" s="335" customFormat="1" ht="12" customHeight="1" thickBot="1">
      <c r="A88" s="342" t="s">
        <v>302</v>
      </c>
      <c r="B88" s="230" t="s">
        <v>303</v>
      </c>
      <c r="C88" s="238"/>
    </row>
    <row r="89" spans="1:3" s="335" customFormat="1" ht="12" customHeight="1" thickBot="1">
      <c r="A89" s="380" t="s">
        <v>304</v>
      </c>
      <c r="B89" s="228" t="s">
        <v>442</v>
      </c>
      <c r="C89" s="379"/>
    </row>
    <row r="90" spans="1:3" s="335" customFormat="1" ht="13.5" customHeight="1" thickBot="1">
      <c r="A90" s="380" t="s">
        <v>306</v>
      </c>
      <c r="B90" s="228" t="s">
        <v>305</v>
      </c>
      <c r="C90" s="379"/>
    </row>
    <row r="91" spans="1:3" s="335" customFormat="1" ht="15.75" customHeight="1" thickBot="1">
      <c r="A91" s="380" t="s">
        <v>318</v>
      </c>
      <c r="B91" s="343" t="s">
        <v>445</v>
      </c>
      <c r="C91" s="239">
        <f>+C68+C72+C77+C80+C84+C90+C89</f>
        <v>4846078</v>
      </c>
    </row>
    <row r="92" spans="1:3" s="335" customFormat="1" ht="16.5" customHeight="1" thickBot="1">
      <c r="A92" s="381" t="s">
        <v>444</v>
      </c>
      <c r="B92" s="344" t="s">
        <v>446</v>
      </c>
      <c r="C92" s="239">
        <f>+C67+C91</f>
        <v>76991000</v>
      </c>
    </row>
    <row r="93" spans="1:3" s="335" customFormat="1" ht="10.5" customHeight="1">
      <c r="A93" s="4"/>
      <c r="B93" s="5"/>
      <c r="C93" s="240"/>
    </row>
    <row r="94" spans="1:3" ht="16.5" customHeight="1">
      <c r="A94" s="579" t="s">
        <v>44</v>
      </c>
      <c r="B94" s="579"/>
      <c r="C94" s="579"/>
    </row>
    <row r="95" spans="1:3" s="345" customFormat="1" ht="16.5" customHeight="1" thickBot="1">
      <c r="A95" s="584" t="s">
        <v>142</v>
      </c>
      <c r="B95" s="584"/>
      <c r="C95" s="472" t="str">
        <f>C7</f>
        <v>Forintban!</v>
      </c>
    </row>
    <row r="96" spans="1:3" ht="37.5" customHeight="1" thickBot="1">
      <c r="A96" s="453" t="s">
        <v>65</v>
      </c>
      <c r="B96" s="454" t="s">
        <v>45</v>
      </c>
      <c r="C96" s="455" t="str">
        <f>+C8</f>
        <v>2020. évi előirányzat</v>
      </c>
    </row>
    <row r="97" spans="1:3" s="334" customFormat="1" ht="12" customHeight="1" thickBot="1">
      <c r="A97" s="453"/>
      <c r="B97" s="454" t="s">
        <v>454</v>
      </c>
      <c r="C97" s="455" t="s">
        <v>455</v>
      </c>
    </row>
    <row r="98" spans="1:3" ht="12" customHeight="1" thickBot="1">
      <c r="A98" s="21" t="s">
        <v>16</v>
      </c>
      <c r="B98" s="27" t="s">
        <v>405</v>
      </c>
      <c r="C98" s="232">
        <f>C99+C100+C101+C102+C103+C116</f>
        <v>54235347</v>
      </c>
    </row>
    <row r="99" spans="1:3" ht="12" customHeight="1">
      <c r="A99" s="16" t="s">
        <v>94</v>
      </c>
      <c r="B99" s="9" t="s">
        <v>46</v>
      </c>
      <c r="C99" s="234">
        <v>23058520</v>
      </c>
    </row>
    <row r="100" spans="1:3" ht="12" customHeight="1">
      <c r="A100" s="13" t="s">
        <v>95</v>
      </c>
      <c r="B100" s="7" t="s">
        <v>171</v>
      </c>
      <c r="C100" s="235">
        <v>4150694</v>
      </c>
    </row>
    <row r="101" spans="1:3" ht="12" customHeight="1">
      <c r="A101" s="13" t="s">
        <v>96</v>
      </c>
      <c r="B101" s="7" t="s">
        <v>130</v>
      </c>
      <c r="C101" s="237">
        <v>17165000</v>
      </c>
    </row>
    <row r="102" spans="1:3" ht="12" customHeight="1">
      <c r="A102" s="13" t="s">
        <v>97</v>
      </c>
      <c r="B102" s="10" t="s">
        <v>172</v>
      </c>
      <c r="C102" s="237">
        <v>2211000</v>
      </c>
    </row>
    <row r="103" spans="1:3" ht="12" customHeight="1">
      <c r="A103" s="13" t="s">
        <v>108</v>
      </c>
      <c r="B103" s="18" t="s">
        <v>173</v>
      </c>
      <c r="C103" s="237">
        <v>3400000</v>
      </c>
    </row>
    <row r="104" spans="1:3" ht="12" customHeight="1">
      <c r="A104" s="13" t="s">
        <v>98</v>
      </c>
      <c r="B104" s="7" t="s">
        <v>410</v>
      </c>
      <c r="C104" s="237"/>
    </row>
    <row r="105" spans="1:3" ht="12" customHeight="1">
      <c r="A105" s="13" t="s">
        <v>99</v>
      </c>
      <c r="B105" s="124" t="s">
        <v>409</v>
      </c>
      <c r="C105" s="237"/>
    </row>
    <row r="106" spans="1:3" ht="12" customHeight="1">
      <c r="A106" s="13" t="s">
        <v>109</v>
      </c>
      <c r="B106" s="124" t="s">
        <v>408</v>
      </c>
      <c r="C106" s="237"/>
    </row>
    <row r="107" spans="1:3" ht="12" customHeight="1">
      <c r="A107" s="13" t="s">
        <v>110</v>
      </c>
      <c r="B107" s="122" t="s">
        <v>321</v>
      </c>
      <c r="C107" s="237"/>
    </row>
    <row r="108" spans="1:3" ht="12" customHeight="1">
      <c r="A108" s="13" t="s">
        <v>111</v>
      </c>
      <c r="B108" s="123" t="s">
        <v>322</v>
      </c>
      <c r="C108" s="237"/>
    </row>
    <row r="109" spans="1:3" ht="12" customHeight="1">
      <c r="A109" s="13" t="s">
        <v>112</v>
      </c>
      <c r="B109" s="123" t="s">
        <v>323</v>
      </c>
      <c r="C109" s="237"/>
    </row>
    <row r="110" spans="1:3" ht="12" customHeight="1">
      <c r="A110" s="13" t="s">
        <v>114</v>
      </c>
      <c r="B110" s="122" t="s">
        <v>324</v>
      </c>
      <c r="C110" s="237">
        <v>1000000</v>
      </c>
    </row>
    <row r="111" spans="1:3" ht="12" customHeight="1">
      <c r="A111" s="13" t="s">
        <v>174</v>
      </c>
      <c r="B111" s="122" t="s">
        <v>325</v>
      </c>
      <c r="C111" s="237"/>
    </row>
    <row r="112" spans="1:3" ht="12" customHeight="1">
      <c r="A112" s="13" t="s">
        <v>319</v>
      </c>
      <c r="B112" s="123" t="s">
        <v>326</v>
      </c>
      <c r="C112" s="237"/>
    </row>
    <row r="113" spans="1:3" ht="12" customHeight="1">
      <c r="A113" s="12" t="s">
        <v>320</v>
      </c>
      <c r="B113" s="124" t="s">
        <v>327</v>
      </c>
      <c r="C113" s="237"/>
    </row>
    <row r="114" spans="1:3" ht="12" customHeight="1">
      <c r="A114" s="13" t="s">
        <v>406</v>
      </c>
      <c r="B114" s="124" t="s">
        <v>328</v>
      </c>
      <c r="C114" s="237"/>
    </row>
    <row r="115" spans="1:3" ht="12" customHeight="1">
      <c r="A115" s="15" t="s">
        <v>407</v>
      </c>
      <c r="B115" s="124" t="s">
        <v>329</v>
      </c>
      <c r="C115" s="237">
        <v>2400000</v>
      </c>
    </row>
    <row r="116" spans="1:3" ht="12" customHeight="1">
      <c r="A116" s="13" t="s">
        <v>411</v>
      </c>
      <c r="B116" s="10" t="s">
        <v>47</v>
      </c>
      <c r="C116" s="235">
        <v>4250133</v>
      </c>
    </row>
    <row r="117" spans="1:3" ht="12" customHeight="1">
      <c r="A117" s="13" t="s">
        <v>412</v>
      </c>
      <c r="B117" s="7" t="s">
        <v>414</v>
      </c>
      <c r="C117" s="235">
        <v>4250133</v>
      </c>
    </row>
    <row r="118" spans="1:3" ht="12" customHeight="1" thickBot="1">
      <c r="A118" s="17" t="s">
        <v>413</v>
      </c>
      <c r="B118" s="401" t="s">
        <v>415</v>
      </c>
      <c r="C118" s="241"/>
    </row>
    <row r="119" spans="1:3" ht="12" customHeight="1" thickBot="1">
      <c r="A119" s="398" t="s">
        <v>17</v>
      </c>
      <c r="B119" s="399" t="s">
        <v>330</v>
      </c>
      <c r="C119" s="400">
        <f>+C120+C122+C124</f>
        <v>21992343</v>
      </c>
    </row>
    <row r="120" spans="1:3" ht="12" customHeight="1">
      <c r="A120" s="14" t="s">
        <v>100</v>
      </c>
      <c r="B120" s="7" t="s">
        <v>201</v>
      </c>
      <c r="C120" s="236">
        <v>508000</v>
      </c>
    </row>
    <row r="121" spans="1:3" ht="12" customHeight="1">
      <c r="A121" s="14" t="s">
        <v>101</v>
      </c>
      <c r="B121" s="11" t="s">
        <v>334</v>
      </c>
      <c r="C121" s="236"/>
    </row>
    <row r="122" spans="1:3" ht="12" customHeight="1">
      <c r="A122" s="14" t="s">
        <v>102</v>
      </c>
      <c r="B122" s="11" t="s">
        <v>175</v>
      </c>
      <c r="C122" s="235">
        <v>20984343</v>
      </c>
    </row>
    <row r="123" spans="1:3" ht="12" customHeight="1">
      <c r="A123" s="14" t="s">
        <v>103</v>
      </c>
      <c r="B123" s="11" t="s">
        <v>335</v>
      </c>
      <c r="C123" s="208"/>
    </row>
    <row r="124" spans="1:3" ht="12" customHeight="1">
      <c r="A124" s="14" t="s">
        <v>104</v>
      </c>
      <c r="B124" s="230" t="s">
        <v>523</v>
      </c>
      <c r="C124" s="208">
        <v>500000</v>
      </c>
    </row>
    <row r="125" spans="1:3" ht="12" customHeight="1">
      <c r="A125" s="14" t="s">
        <v>113</v>
      </c>
      <c r="B125" s="229" t="s">
        <v>396</v>
      </c>
      <c r="C125" s="208"/>
    </row>
    <row r="126" spans="1:3" ht="12" customHeight="1">
      <c r="A126" s="14" t="s">
        <v>115</v>
      </c>
      <c r="B126" s="332" t="s">
        <v>340</v>
      </c>
      <c r="C126" s="208"/>
    </row>
    <row r="127" spans="1:3" ht="15.75">
      <c r="A127" s="14" t="s">
        <v>176</v>
      </c>
      <c r="B127" s="123" t="s">
        <v>323</v>
      </c>
      <c r="C127" s="208"/>
    </row>
    <row r="128" spans="1:3" ht="12" customHeight="1">
      <c r="A128" s="14" t="s">
        <v>177</v>
      </c>
      <c r="B128" s="123" t="s">
        <v>339</v>
      </c>
      <c r="C128" s="208"/>
    </row>
    <row r="129" spans="1:3" ht="12" customHeight="1">
      <c r="A129" s="14" t="s">
        <v>178</v>
      </c>
      <c r="B129" s="123" t="s">
        <v>338</v>
      </c>
      <c r="C129" s="208"/>
    </row>
    <row r="130" spans="1:3" ht="12" customHeight="1">
      <c r="A130" s="14" t="s">
        <v>331</v>
      </c>
      <c r="B130" s="123" t="s">
        <v>326</v>
      </c>
      <c r="C130" s="208"/>
    </row>
    <row r="131" spans="1:3" ht="12" customHeight="1">
      <c r="A131" s="14" t="s">
        <v>332</v>
      </c>
      <c r="B131" s="123" t="s">
        <v>337</v>
      </c>
      <c r="C131" s="208">
        <v>500000</v>
      </c>
    </row>
    <row r="132" spans="1:3" ht="16.5" thickBot="1">
      <c r="A132" s="12" t="s">
        <v>333</v>
      </c>
      <c r="B132" s="123" t="s">
        <v>336</v>
      </c>
      <c r="C132" s="210"/>
    </row>
    <row r="133" spans="1:3" ht="12" customHeight="1" thickBot="1">
      <c r="A133" s="19" t="s">
        <v>18</v>
      </c>
      <c r="B133" s="112" t="s">
        <v>416</v>
      </c>
      <c r="C133" s="233">
        <f>+C98+C119</f>
        <v>76227690</v>
      </c>
    </row>
    <row r="134" spans="1:3" ht="12" customHeight="1" thickBot="1">
      <c r="A134" s="19" t="s">
        <v>19</v>
      </c>
      <c r="B134" s="112" t="s">
        <v>417</v>
      </c>
      <c r="C134" s="233">
        <f>+C135+C136+C137</f>
        <v>0</v>
      </c>
    </row>
    <row r="135" spans="1:3" ht="12" customHeight="1">
      <c r="A135" s="14" t="s">
        <v>238</v>
      </c>
      <c r="B135" s="11" t="s">
        <v>424</v>
      </c>
      <c r="C135" s="208"/>
    </row>
    <row r="136" spans="1:3" ht="12" customHeight="1">
      <c r="A136" s="14" t="s">
        <v>239</v>
      </c>
      <c r="B136" s="11" t="s">
        <v>425</v>
      </c>
      <c r="C136" s="208"/>
    </row>
    <row r="137" spans="1:3" ht="12" customHeight="1" thickBot="1">
      <c r="A137" s="12" t="s">
        <v>240</v>
      </c>
      <c r="B137" s="11" t="s">
        <v>426</v>
      </c>
      <c r="C137" s="208"/>
    </row>
    <row r="138" spans="1:3" ht="12" customHeight="1" thickBot="1">
      <c r="A138" s="19" t="s">
        <v>20</v>
      </c>
      <c r="B138" s="112" t="s">
        <v>418</v>
      </c>
      <c r="C138" s="233">
        <f>SUM(C139:C144)</f>
        <v>0</v>
      </c>
    </row>
    <row r="139" spans="1:3" ht="12" customHeight="1">
      <c r="A139" s="14" t="s">
        <v>87</v>
      </c>
      <c r="B139" s="8" t="s">
        <v>427</v>
      </c>
      <c r="C139" s="208"/>
    </row>
    <row r="140" spans="1:3" ht="12" customHeight="1">
      <c r="A140" s="14" t="s">
        <v>88</v>
      </c>
      <c r="B140" s="8" t="s">
        <v>419</v>
      </c>
      <c r="C140" s="208"/>
    </row>
    <row r="141" spans="1:3" ht="12" customHeight="1">
      <c r="A141" s="14" t="s">
        <v>89</v>
      </c>
      <c r="B141" s="8" t="s">
        <v>420</v>
      </c>
      <c r="C141" s="208"/>
    </row>
    <row r="142" spans="1:3" ht="12" customHeight="1">
      <c r="A142" s="14" t="s">
        <v>163</v>
      </c>
      <c r="B142" s="8" t="s">
        <v>421</v>
      </c>
      <c r="C142" s="208"/>
    </row>
    <row r="143" spans="1:3" ht="12" customHeight="1" thickBot="1">
      <c r="A143" s="12" t="s">
        <v>164</v>
      </c>
      <c r="B143" s="6" t="s">
        <v>422</v>
      </c>
      <c r="C143" s="210"/>
    </row>
    <row r="144" spans="1:3" ht="12" customHeight="1" thickBot="1">
      <c r="A144" s="461" t="s">
        <v>165</v>
      </c>
      <c r="B144" s="466" t="s">
        <v>423</v>
      </c>
      <c r="C144" s="467"/>
    </row>
    <row r="145" spans="1:3" ht="12" customHeight="1" thickBot="1">
      <c r="A145" s="19" t="s">
        <v>21</v>
      </c>
      <c r="B145" s="112" t="s">
        <v>431</v>
      </c>
      <c r="C145" s="239">
        <f>+C146+C147+C148+C149</f>
        <v>763310</v>
      </c>
    </row>
    <row r="146" spans="1:3" ht="12" customHeight="1">
      <c r="A146" s="14" t="s">
        <v>90</v>
      </c>
      <c r="B146" s="8" t="s">
        <v>341</v>
      </c>
      <c r="C146" s="208"/>
    </row>
    <row r="147" spans="1:3" ht="12" customHeight="1">
      <c r="A147" s="14" t="s">
        <v>91</v>
      </c>
      <c r="B147" s="8" t="s">
        <v>342</v>
      </c>
      <c r="C147" s="208">
        <v>763310</v>
      </c>
    </row>
    <row r="148" spans="1:3" ht="12" customHeight="1" thickBot="1">
      <c r="A148" s="12" t="s">
        <v>258</v>
      </c>
      <c r="B148" s="6" t="s">
        <v>432</v>
      </c>
      <c r="C148" s="210"/>
    </row>
    <row r="149" spans="1:3" ht="12" customHeight="1" thickBot="1">
      <c r="A149" s="461" t="s">
        <v>259</v>
      </c>
      <c r="B149" s="466" t="s">
        <v>360</v>
      </c>
      <c r="C149" s="467"/>
    </row>
    <row r="150" spans="1:3" ht="12" customHeight="1" thickBot="1">
      <c r="A150" s="19" t="s">
        <v>22</v>
      </c>
      <c r="B150" s="112" t="s">
        <v>433</v>
      </c>
      <c r="C150" s="242">
        <f>SUM(C151:C155)</f>
        <v>0</v>
      </c>
    </row>
    <row r="151" spans="1:3" ht="12" customHeight="1">
      <c r="A151" s="14" t="s">
        <v>92</v>
      </c>
      <c r="B151" s="8" t="s">
        <v>428</v>
      </c>
      <c r="C151" s="208"/>
    </row>
    <row r="152" spans="1:3" ht="12" customHeight="1">
      <c r="A152" s="14" t="s">
        <v>93</v>
      </c>
      <c r="B152" s="8" t="s">
        <v>435</v>
      </c>
      <c r="C152" s="208"/>
    </row>
    <row r="153" spans="1:3" ht="12" customHeight="1">
      <c r="A153" s="14" t="s">
        <v>270</v>
      </c>
      <c r="B153" s="8" t="s">
        <v>430</v>
      </c>
      <c r="C153" s="208"/>
    </row>
    <row r="154" spans="1:3" ht="12" customHeight="1">
      <c r="A154" s="14" t="s">
        <v>271</v>
      </c>
      <c r="B154" s="8" t="s">
        <v>479</v>
      </c>
      <c r="C154" s="208"/>
    </row>
    <row r="155" spans="1:3" ht="12" customHeight="1" thickBot="1">
      <c r="A155" s="14" t="s">
        <v>434</v>
      </c>
      <c r="B155" s="8" t="s">
        <v>436</v>
      </c>
      <c r="C155" s="208"/>
    </row>
    <row r="156" spans="1:3" ht="12" customHeight="1" thickBot="1">
      <c r="A156" s="19" t="s">
        <v>23</v>
      </c>
      <c r="B156" s="112" t="s">
        <v>437</v>
      </c>
      <c r="C156" s="402"/>
    </row>
    <row r="157" spans="1:3" ht="12" customHeight="1" thickBot="1">
      <c r="A157" s="19" t="s">
        <v>24</v>
      </c>
      <c r="B157" s="112" t="s">
        <v>438</v>
      </c>
      <c r="C157" s="402"/>
    </row>
    <row r="158" spans="1:9" ht="15" customHeight="1" thickBot="1">
      <c r="A158" s="19" t="s">
        <v>25</v>
      </c>
      <c r="B158" s="112" t="s">
        <v>440</v>
      </c>
      <c r="C158" s="468">
        <f>+C134+C138+C145+C150+C156+C157</f>
        <v>763310</v>
      </c>
      <c r="F158" s="347"/>
      <c r="G158" s="348"/>
      <c r="H158" s="348"/>
      <c r="I158" s="348"/>
    </row>
    <row r="159" spans="1:3" s="335" customFormat="1" ht="17.25" customHeight="1" thickBot="1">
      <c r="A159" s="231" t="s">
        <v>26</v>
      </c>
      <c r="B159" s="469" t="s">
        <v>439</v>
      </c>
      <c r="C159" s="468">
        <f>+C133+C158</f>
        <v>76991000</v>
      </c>
    </row>
    <row r="160" spans="1:3" ht="15.75" customHeight="1">
      <c r="A160" s="470"/>
      <c r="B160" s="470"/>
      <c r="C160" s="512">
        <f>C92-C159</f>
        <v>0</v>
      </c>
    </row>
    <row r="161" spans="1:3" ht="15.75">
      <c r="A161" s="577" t="s">
        <v>343</v>
      </c>
      <c r="B161" s="577"/>
      <c r="C161" s="577"/>
    </row>
    <row r="162" spans="1:3" ht="15" customHeight="1" thickBot="1">
      <c r="A162" s="578" t="s">
        <v>143</v>
      </c>
      <c r="B162" s="578"/>
      <c r="C162" s="473" t="str">
        <f>C95</f>
        <v>Forintban!</v>
      </c>
    </row>
    <row r="163" spans="1:4" ht="13.5" customHeight="1" thickBot="1">
      <c r="A163" s="19">
        <v>1</v>
      </c>
      <c r="B163" s="26" t="s">
        <v>441</v>
      </c>
      <c r="C163" s="233">
        <f>+C67-C133</f>
        <v>-4082768</v>
      </c>
      <c r="D163" s="349"/>
    </row>
    <row r="164" spans="1:3" ht="27.75" customHeight="1" thickBot="1">
      <c r="A164" s="19" t="s">
        <v>17</v>
      </c>
      <c r="B164" s="26" t="s">
        <v>447</v>
      </c>
      <c r="C164" s="233">
        <f>+C91-C158</f>
        <v>4082768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5" r:id="rId1"/>
  <rowBreaks count="2" manualBreakCount="2">
    <brk id="67" max="2" man="1"/>
    <brk id="92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31">
      <selection activeCell="E37" sqref="E37"/>
    </sheetView>
  </sheetViews>
  <sheetFormatPr defaultColWidth="9.00390625" defaultRowHeight="12.75"/>
  <cols>
    <col min="1" max="1" width="9.00390625" style="308" customWidth="1"/>
    <col min="2" max="2" width="66.375" style="308" bestFit="1" customWidth="1"/>
    <col min="3" max="3" width="15.50390625" style="309" customWidth="1"/>
    <col min="4" max="5" width="15.50390625" style="308" customWidth="1"/>
    <col min="6" max="6" width="9.00390625" style="333" customWidth="1"/>
    <col min="7" max="16384" width="9.375" style="333" customWidth="1"/>
  </cols>
  <sheetData>
    <row r="1" spans="3:5" ht="25.5" customHeight="1">
      <c r="C1" s="523"/>
      <c r="D1" s="522"/>
      <c r="E1" s="572" t="s">
        <v>577</v>
      </c>
    </row>
    <row r="2" spans="1:5" ht="15.75">
      <c r="A2" s="646" t="s">
        <v>549</v>
      </c>
      <c r="B2" s="647"/>
      <c r="C2" s="647"/>
      <c r="D2" s="647"/>
      <c r="E2" s="647"/>
    </row>
    <row r="3" spans="1:5" ht="15.75">
      <c r="A3" s="648" t="s">
        <v>578</v>
      </c>
      <c r="B3" s="649"/>
      <c r="C3" s="649"/>
      <c r="D3" s="649"/>
      <c r="E3" s="649"/>
    </row>
    <row r="4" spans="1:5" ht="15.75" customHeight="1">
      <c r="A4" s="579" t="s">
        <v>531</v>
      </c>
      <c r="B4" s="579"/>
      <c r="C4" s="579"/>
      <c r="D4" s="579"/>
      <c r="E4" s="579"/>
    </row>
    <row r="5" spans="1:5" ht="15.75" customHeight="1" thickBot="1">
      <c r="A5" s="578" t="s">
        <v>141</v>
      </c>
      <c r="B5" s="578"/>
      <c r="D5" s="120"/>
      <c r="E5" s="487" t="s">
        <v>513</v>
      </c>
    </row>
    <row r="6" spans="1:5" ht="37.5" customHeight="1" thickBot="1">
      <c r="A6" s="22" t="s">
        <v>65</v>
      </c>
      <c r="B6" s="23" t="s">
        <v>15</v>
      </c>
      <c r="C6" s="23" t="s">
        <v>546</v>
      </c>
      <c r="D6" s="23" t="s">
        <v>547</v>
      </c>
      <c r="E6" s="23" t="s">
        <v>548</v>
      </c>
    </row>
    <row r="7" spans="1:5" s="334" customFormat="1" ht="12" customHeight="1" thickBot="1">
      <c r="A7" s="28" t="s">
        <v>454</v>
      </c>
      <c r="B7" s="29" t="s">
        <v>455</v>
      </c>
      <c r="C7" s="29" t="s">
        <v>456</v>
      </c>
      <c r="D7" s="29" t="s">
        <v>458</v>
      </c>
      <c r="E7" s="573" t="s">
        <v>457</v>
      </c>
    </row>
    <row r="8" spans="1:5" s="335" customFormat="1" ht="12" customHeight="1" thickBot="1">
      <c r="A8" s="19" t="s">
        <v>16</v>
      </c>
      <c r="B8" s="20" t="s">
        <v>488</v>
      </c>
      <c r="C8" s="382">
        <v>19082759</v>
      </c>
      <c r="D8" s="382">
        <v>20036897</v>
      </c>
      <c r="E8" s="379">
        <v>21038742</v>
      </c>
    </row>
    <row r="9" spans="1:5" s="335" customFormat="1" ht="12" customHeight="1" thickBot="1">
      <c r="A9" s="19" t="s">
        <v>17</v>
      </c>
      <c r="B9" s="228" t="s">
        <v>345</v>
      </c>
      <c r="C9" s="382">
        <v>19598292</v>
      </c>
      <c r="D9" s="382">
        <v>20098292</v>
      </c>
      <c r="E9" s="379">
        <v>20598292</v>
      </c>
    </row>
    <row r="10" spans="1:5" s="335" customFormat="1" ht="12" customHeight="1" thickBot="1">
      <c r="A10" s="19" t="s">
        <v>18</v>
      </c>
      <c r="B10" s="20" t="s">
        <v>352</v>
      </c>
      <c r="C10" s="382">
        <v>19572392</v>
      </c>
      <c r="D10" s="382">
        <v>15716600</v>
      </c>
      <c r="E10" s="379">
        <v>15716600</v>
      </c>
    </row>
    <row r="11" spans="1:5" s="335" customFormat="1" ht="12" customHeight="1" thickBot="1">
      <c r="A11" s="19" t="s">
        <v>161</v>
      </c>
      <c r="B11" s="20" t="s">
        <v>237</v>
      </c>
      <c r="C11" s="326">
        <v>12890000</v>
      </c>
      <c r="D11" s="326">
        <v>12890000</v>
      </c>
      <c r="E11" s="239">
        <v>12890000</v>
      </c>
    </row>
    <row r="12" spans="1:5" s="335" customFormat="1" ht="12" customHeight="1">
      <c r="A12" s="14" t="s">
        <v>238</v>
      </c>
      <c r="B12" s="336" t="s">
        <v>536</v>
      </c>
      <c r="C12" s="323">
        <v>1000000</v>
      </c>
      <c r="D12" s="323">
        <v>1000000</v>
      </c>
      <c r="E12" s="236">
        <v>1000000</v>
      </c>
    </row>
    <row r="13" spans="1:5" s="335" customFormat="1" ht="12" customHeight="1">
      <c r="A13" s="13" t="s">
        <v>239</v>
      </c>
      <c r="B13" s="337" t="s">
        <v>505</v>
      </c>
      <c r="C13" s="322"/>
      <c r="D13" s="322"/>
      <c r="E13" s="235"/>
    </row>
    <row r="14" spans="1:5" s="335" customFormat="1" ht="12" customHeight="1">
      <c r="A14" s="13" t="s">
        <v>240</v>
      </c>
      <c r="B14" s="337" t="s">
        <v>506</v>
      </c>
      <c r="C14" s="322">
        <v>1100000</v>
      </c>
      <c r="D14" s="322">
        <v>11000000</v>
      </c>
      <c r="E14" s="235">
        <v>11000000</v>
      </c>
    </row>
    <row r="15" spans="1:5" s="335" customFormat="1" ht="12" customHeight="1">
      <c r="A15" s="13" t="s">
        <v>241</v>
      </c>
      <c r="B15" s="337" t="s">
        <v>507</v>
      </c>
      <c r="C15" s="322"/>
      <c r="D15" s="322"/>
      <c r="E15" s="235"/>
    </row>
    <row r="16" spans="1:5" s="335" customFormat="1" ht="12" customHeight="1">
      <c r="A16" s="13" t="s">
        <v>502</v>
      </c>
      <c r="B16" s="337" t="s">
        <v>242</v>
      </c>
      <c r="C16" s="322">
        <v>800000</v>
      </c>
      <c r="D16" s="322">
        <v>800000</v>
      </c>
      <c r="E16" s="235">
        <v>800000</v>
      </c>
    </row>
    <row r="17" spans="1:5" s="335" customFormat="1" ht="12" customHeight="1">
      <c r="A17" s="13" t="s">
        <v>503</v>
      </c>
      <c r="B17" s="337" t="s">
        <v>243</v>
      </c>
      <c r="C17" s="322"/>
      <c r="D17" s="322"/>
      <c r="E17" s="235"/>
    </row>
    <row r="18" spans="1:5" s="335" customFormat="1" ht="12" customHeight="1" thickBot="1">
      <c r="A18" s="15" t="s">
        <v>504</v>
      </c>
      <c r="B18" s="338" t="s">
        <v>244</v>
      </c>
      <c r="C18" s="324">
        <v>90000</v>
      </c>
      <c r="D18" s="324">
        <v>90000</v>
      </c>
      <c r="E18" s="237">
        <v>90000</v>
      </c>
    </row>
    <row r="19" spans="1:5" s="335" customFormat="1" ht="12" customHeight="1" thickBot="1">
      <c r="A19" s="19" t="s">
        <v>20</v>
      </c>
      <c r="B19" s="20" t="s">
        <v>491</v>
      </c>
      <c r="C19" s="382">
        <v>901479</v>
      </c>
      <c r="D19" s="382">
        <v>950000</v>
      </c>
      <c r="E19" s="379">
        <v>1000000</v>
      </c>
    </row>
    <row r="20" spans="1:5" s="335" customFormat="1" ht="12" customHeight="1" thickBot="1">
      <c r="A20" s="19" t="s">
        <v>21</v>
      </c>
      <c r="B20" s="20" t="s">
        <v>9</v>
      </c>
      <c r="C20" s="382"/>
      <c r="D20" s="382"/>
      <c r="E20" s="379"/>
    </row>
    <row r="21" spans="1:5" s="335" customFormat="1" ht="12" customHeight="1" thickBot="1">
      <c r="A21" s="19" t="s">
        <v>168</v>
      </c>
      <c r="B21" s="20" t="s">
        <v>490</v>
      </c>
      <c r="C21" s="382">
        <v>100000</v>
      </c>
      <c r="D21" s="382">
        <v>100000</v>
      </c>
      <c r="E21" s="379">
        <v>100000</v>
      </c>
    </row>
    <row r="22" spans="1:5" s="335" customFormat="1" ht="12" customHeight="1" thickBot="1">
      <c r="A22" s="19" t="s">
        <v>23</v>
      </c>
      <c r="B22" s="228" t="s">
        <v>489</v>
      </c>
      <c r="C22" s="382"/>
      <c r="D22" s="382"/>
      <c r="E22" s="379"/>
    </row>
    <row r="23" spans="1:5" s="335" customFormat="1" ht="12" customHeight="1" thickBot="1">
      <c r="A23" s="19" t="s">
        <v>24</v>
      </c>
      <c r="B23" s="20" t="s">
        <v>277</v>
      </c>
      <c r="C23" s="326">
        <v>72144922</v>
      </c>
      <c r="D23" s="326">
        <v>69791789</v>
      </c>
      <c r="E23" s="239">
        <f>+E8+E9+E10+E11+E19+E20+E21+E22</f>
        <v>71343634</v>
      </c>
    </row>
    <row r="24" spans="1:5" s="335" customFormat="1" ht="12" customHeight="1" thickBot="1">
      <c r="A24" s="19" t="s">
        <v>25</v>
      </c>
      <c r="B24" s="20" t="s">
        <v>492</v>
      </c>
      <c r="C24" s="414">
        <v>4846078</v>
      </c>
      <c r="D24" s="414">
        <v>4850000</v>
      </c>
      <c r="E24" s="574">
        <v>4850000</v>
      </c>
    </row>
    <row r="25" spans="1:5" s="335" customFormat="1" ht="12" customHeight="1" thickBot="1">
      <c r="A25" s="19" t="s">
        <v>26</v>
      </c>
      <c r="B25" s="20" t="s">
        <v>493</v>
      </c>
      <c r="C25" s="326">
        <v>76991000</v>
      </c>
      <c r="D25" s="326">
        <v>74641789</v>
      </c>
      <c r="E25" s="239">
        <f>+E23+E24</f>
        <v>76193634</v>
      </c>
    </row>
    <row r="26" spans="1:5" s="335" customFormat="1" ht="12" customHeight="1">
      <c r="A26" s="303"/>
      <c r="B26" s="304"/>
      <c r="C26" s="305"/>
      <c r="D26" s="411"/>
      <c r="E26" s="412"/>
    </row>
    <row r="27" spans="1:5" s="335" customFormat="1" ht="12" customHeight="1">
      <c r="A27" s="579" t="s">
        <v>44</v>
      </c>
      <c r="B27" s="579"/>
      <c r="C27" s="579"/>
      <c r="D27" s="579"/>
      <c r="E27" s="579"/>
    </row>
    <row r="28" spans="1:5" s="335" customFormat="1" ht="12" customHeight="1" thickBot="1">
      <c r="A28" s="584" t="s">
        <v>142</v>
      </c>
      <c r="B28" s="584"/>
      <c r="C28" s="309"/>
      <c r="D28" s="120"/>
      <c r="E28" s="243" t="str">
        <f>E5</f>
        <v>Forintban!</v>
      </c>
    </row>
    <row r="29" spans="1:6" s="335" customFormat="1" ht="24" customHeight="1" thickBot="1">
      <c r="A29" s="22" t="s">
        <v>14</v>
      </c>
      <c r="B29" s="23" t="s">
        <v>45</v>
      </c>
      <c r="C29" s="23" t="str">
        <f>+C6</f>
        <v>2020. évi</v>
      </c>
      <c r="D29" s="23" t="str">
        <f>+D6</f>
        <v>2021. évi</v>
      </c>
      <c r="E29" s="135" t="str">
        <f>+E6</f>
        <v>2022. évi</v>
      </c>
      <c r="F29" s="413"/>
    </row>
    <row r="30" spans="1:6" s="335" customFormat="1" ht="12" customHeight="1" thickBot="1">
      <c r="A30" s="329" t="s">
        <v>454</v>
      </c>
      <c r="B30" s="330" t="s">
        <v>455</v>
      </c>
      <c r="C30" s="330" t="s">
        <v>456</v>
      </c>
      <c r="D30" s="330" t="s">
        <v>458</v>
      </c>
      <c r="E30" s="407" t="s">
        <v>457</v>
      </c>
      <c r="F30" s="413"/>
    </row>
    <row r="31" spans="1:6" s="335" customFormat="1" ht="15" customHeight="1" thickBot="1">
      <c r="A31" s="19" t="s">
        <v>16</v>
      </c>
      <c r="B31" s="26" t="s">
        <v>494</v>
      </c>
      <c r="C31" s="382">
        <v>54235347</v>
      </c>
      <c r="D31" s="382">
        <v>58155189</v>
      </c>
      <c r="E31" s="379">
        <v>59677034</v>
      </c>
      <c r="F31" s="413"/>
    </row>
    <row r="32" spans="1:5" ht="12" customHeight="1" thickBot="1">
      <c r="A32" s="398" t="s">
        <v>17</v>
      </c>
      <c r="B32" s="408" t="s">
        <v>499</v>
      </c>
      <c r="C32" s="409">
        <v>21992343</v>
      </c>
      <c r="D32" s="409">
        <v>15716600</v>
      </c>
      <c r="E32" s="410">
        <f>+E33+E34+E35</f>
        <v>15716600</v>
      </c>
    </row>
    <row r="33" spans="1:5" ht="12" customHeight="1">
      <c r="A33" s="14" t="s">
        <v>100</v>
      </c>
      <c r="B33" s="7" t="s">
        <v>201</v>
      </c>
      <c r="C33" s="323">
        <v>508000</v>
      </c>
      <c r="D33" s="323"/>
      <c r="E33" s="209"/>
    </row>
    <row r="34" spans="1:5" ht="12" customHeight="1">
      <c r="A34" s="14" t="s">
        <v>101</v>
      </c>
      <c r="B34" s="11" t="s">
        <v>175</v>
      </c>
      <c r="C34" s="322">
        <v>21484343</v>
      </c>
      <c r="D34" s="322">
        <v>15716600</v>
      </c>
      <c r="E34" s="208">
        <v>15716600</v>
      </c>
    </row>
    <row r="35" spans="1:5" ht="12" customHeight="1" thickBot="1">
      <c r="A35" s="14" t="s">
        <v>102</v>
      </c>
      <c r="B35" s="230" t="s">
        <v>203</v>
      </c>
      <c r="C35" s="322"/>
      <c r="D35" s="322"/>
      <c r="E35" s="208"/>
    </row>
    <row r="36" spans="1:5" ht="12" customHeight="1" thickBot="1">
      <c r="A36" s="19" t="s">
        <v>18</v>
      </c>
      <c r="B36" s="112" t="s">
        <v>416</v>
      </c>
      <c r="C36" s="321">
        <v>76227690</v>
      </c>
      <c r="D36" s="321">
        <v>73871789</v>
      </c>
      <c r="E36" s="207">
        <f>+E31+E32</f>
        <v>75393634</v>
      </c>
    </row>
    <row r="37" spans="1:6" ht="15" customHeight="1" thickBot="1">
      <c r="A37" s="19" t="s">
        <v>19</v>
      </c>
      <c r="B37" s="112" t="s">
        <v>495</v>
      </c>
      <c r="C37" s="415">
        <v>763310</v>
      </c>
      <c r="D37" s="415">
        <v>770000</v>
      </c>
      <c r="E37" s="416">
        <v>800000</v>
      </c>
      <c r="F37" s="348"/>
    </row>
    <row r="38" spans="1:5" s="335" customFormat="1" ht="12.75" customHeight="1" thickBot="1">
      <c r="A38" s="231" t="s">
        <v>20</v>
      </c>
      <c r="B38" s="307" t="s">
        <v>496</v>
      </c>
      <c r="C38" s="406">
        <f>SUM(C36:C37)</f>
        <v>76991000</v>
      </c>
      <c r="D38" s="406">
        <f>SUM(D36:D37)</f>
        <v>74641789</v>
      </c>
      <c r="E38" s="405">
        <f>+E36+E37</f>
        <v>76193634</v>
      </c>
    </row>
    <row r="39" spans="3:5" ht="15.75">
      <c r="C39" s="528">
        <f>C25-C38</f>
        <v>0</v>
      </c>
      <c r="D39" s="528">
        <f>D25-D38</f>
        <v>0</v>
      </c>
      <c r="E39" s="528">
        <f>E25-E38</f>
        <v>0</v>
      </c>
    </row>
    <row r="40" ht="15.75">
      <c r="C40" s="308"/>
    </row>
    <row r="41" ht="15.75">
      <c r="C41" s="308"/>
    </row>
    <row r="42" ht="16.5" customHeight="1">
      <c r="C42" s="308"/>
    </row>
    <row r="43" ht="15.75">
      <c r="C43" s="308"/>
    </row>
    <row r="44" ht="15.75">
      <c r="C44" s="308"/>
    </row>
    <row r="45" spans="6:7" s="308" customFormat="1" ht="15.75">
      <c r="F45" s="333"/>
      <c r="G45" s="333"/>
    </row>
    <row r="46" spans="6:7" s="308" customFormat="1" ht="15.75">
      <c r="F46" s="333"/>
      <c r="G46" s="333"/>
    </row>
    <row r="47" spans="6:7" s="308" customFormat="1" ht="15.75">
      <c r="F47" s="333"/>
      <c r="G47" s="333"/>
    </row>
    <row r="48" spans="6:7" s="308" customFormat="1" ht="15.75">
      <c r="F48" s="333"/>
      <c r="G48" s="333"/>
    </row>
    <row r="49" spans="6:7" s="308" customFormat="1" ht="15.75">
      <c r="F49" s="333"/>
      <c r="G49" s="333"/>
    </row>
    <row r="50" spans="6:7" s="308" customFormat="1" ht="15.75">
      <c r="F50" s="333"/>
      <c r="G50" s="333"/>
    </row>
    <row r="51" spans="6:7" s="308" customFormat="1" ht="15.75">
      <c r="F51" s="333"/>
      <c r="G51" s="333"/>
    </row>
  </sheetData>
  <sheetProtection/>
  <mergeCells count="6">
    <mergeCell ref="A27:E27"/>
    <mergeCell ref="A28:B28"/>
    <mergeCell ref="A2:E2"/>
    <mergeCell ref="A3:E3"/>
    <mergeCell ref="A4:E4"/>
    <mergeCell ref="A5:B5"/>
  </mergeCells>
  <printOptions horizontalCentered="1"/>
  <pageMargins left="0.7874015748031497" right="0.7874015748031497" top="0.89" bottom="0.8661417322834646" header="0.62" footer="0.5905511811023623"/>
  <pageSetup fitToHeight="2" fitToWidth="3"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0">
      <selection activeCell="B14" sqref="B14"/>
    </sheetView>
  </sheetViews>
  <sheetFormatPr defaultColWidth="9.00390625" defaultRowHeight="12.75"/>
  <cols>
    <col min="1" max="1" width="6.875" style="151" customWidth="1"/>
    <col min="2" max="2" width="45.625" style="44" customWidth="1"/>
    <col min="3" max="8" width="12.875" style="44" customWidth="1"/>
    <col min="9" max="9" width="14.375" style="44" customWidth="1"/>
    <col min="10" max="10" width="4.375" style="44" customWidth="1"/>
    <col min="11" max="16384" width="9.375" style="44" customWidth="1"/>
  </cols>
  <sheetData>
    <row r="1" spans="1:10" ht="27.75" customHeight="1">
      <c r="A1" s="591" t="s">
        <v>3</v>
      </c>
      <c r="B1" s="591"/>
      <c r="C1" s="591"/>
      <c r="D1" s="591"/>
      <c r="E1" s="591"/>
      <c r="F1" s="591"/>
      <c r="G1" s="591"/>
      <c r="H1" s="591"/>
      <c r="I1" s="591"/>
      <c r="J1" s="650" t="s">
        <v>579</v>
      </c>
    </row>
    <row r="2" spans="9:10" ht="20.25" customHeight="1" thickBot="1">
      <c r="I2" s="487" t="s">
        <v>513</v>
      </c>
      <c r="J2" s="650"/>
    </row>
    <row r="3" spans="1:10" s="392" customFormat="1" ht="26.25" customHeight="1">
      <c r="A3" s="658" t="s">
        <v>65</v>
      </c>
      <c r="B3" s="653" t="s">
        <v>81</v>
      </c>
      <c r="C3" s="658" t="s">
        <v>82</v>
      </c>
      <c r="D3" s="658" t="s">
        <v>580</v>
      </c>
      <c r="E3" s="655" t="s">
        <v>64</v>
      </c>
      <c r="F3" s="656"/>
      <c r="G3" s="656"/>
      <c r="H3" s="657"/>
      <c r="I3" s="653" t="s">
        <v>48</v>
      </c>
      <c r="J3" s="650"/>
    </row>
    <row r="4" spans="1:10" s="393" customFormat="1" ht="32.25" customHeight="1" thickBot="1">
      <c r="A4" s="659"/>
      <c r="B4" s="654"/>
      <c r="C4" s="654"/>
      <c r="D4" s="659"/>
      <c r="E4" s="211" t="s">
        <v>542</v>
      </c>
      <c r="F4" s="211" t="s">
        <v>543</v>
      </c>
      <c r="G4" s="211" t="s">
        <v>544</v>
      </c>
      <c r="H4" s="211" t="s">
        <v>581</v>
      </c>
      <c r="I4" s="654"/>
      <c r="J4" s="650"/>
    </row>
    <row r="5" spans="1:10" s="394" customFormat="1" ht="12.75" customHeight="1" thickBot="1">
      <c r="A5" s="212" t="s">
        <v>454</v>
      </c>
      <c r="B5" s="213" t="s">
        <v>455</v>
      </c>
      <c r="C5" s="214" t="s">
        <v>456</v>
      </c>
      <c r="D5" s="213" t="s">
        <v>458</v>
      </c>
      <c r="E5" s="212" t="s">
        <v>457</v>
      </c>
      <c r="F5" s="214" t="s">
        <v>459</v>
      </c>
      <c r="G5" s="214" t="s">
        <v>460</v>
      </c>
      <c r="H5" s="215" t="s">
        <v>461</v>
      </c>
      <c r="I5" s="216" t="s">
        <v>462</v>
      </c>
      <c r="J5" s="650"/>
    </row>
    <row r="6" spans="1:10" ht="24.75" customHeight="1" thickBot="1">
      <c r="A6" s="217" t="s">
        <v>16</v>
      </c>
      <c r="B6" s="218" t="s">
        <v>4</v>
      </c>
      <c r="C6" s="430"/>
      <c r="D6" s="431">
        <f>+D7+D8</f>
        <v>0</v>
      </c>
      <c r="E6" s="432">
        <f>+E7+E8</f>
        <v>0</v>
      </c>
      <c r="F6" s="433">
        <f>+F7+F8</f>
        <v>0</v>
      </c>
      <c r="G6" s="433">
        <f>+G7+G8</f>
        <v>0</v>
      </c>
      <c r="H6" s="434">
        <f>+H7+H8</f>
        <v>0</v>
      </c>
      <c r="I6" s="59">
        <f aca="true" t="shared" si="0" ref="I6:I17">SUM(D6:H6)</f>
        <v>0</v>
      </c>
      <c r="J6" s="650"/>
    </row>
    <row r="7" spans="1:10" ht="19.5" customHeight="1">
      <c r="A7" s="219" t="s">
        <v>17</v>
      </c>
      <c r="B7" s="60" t="s">
        <v>66</v>
      </c>
      <c r="C7" s="435"/>
      <c r="D7" s="436"/>
      <c r="E7" s="437"/>
      <c r="F7" s="438"/>
      <c r="G7" s="438"/>
      <c r="H7" s="439"/>
      <c r="I7" s="220">
        <f t="shared" si="0"/>
        <v>0</v>
      </c>
      <c r="J7" s="650"/>
    </row>
    <row r="8" spans="1:10" ht="19.5" customHeight="1" thickBot="1">
      <c r="A8" s="219" t="s">
        <v>18</v>
      </c>
      <c r="B8" s="60" t="s">
        <v>66</v>
      </c>
      <c r="C8" s="435"/>
      <c r="D8" s="436"/>
      <c r="E8" s="437"/>
      <c r="F8" s="438"/>
      <c r="G8" s="438"/>
      <c r="H8" s="439"/>
      <c r="I8" s="220">
        <f t="shared" si="0"/>
        <v>0</v>
      </c>
      <c r="J8" s="650"/>
    </row>
    <row r="9" spans="1:10" ht="25.5" customHeight="1" thickBot="1">
      <c r="A9" s="217" t="s">
        <v>19</v>
      </c>
      <c r="B9" s="218" t="s">
        <v>5</v>
      </c>
      <c r="C9" s="430"/>
      <c r="D9" s="431">
        <f>+D10+D11</f>
        <v>0</v>
      </c>
      <c r="E9" s="432">
        <f>+E10+E11</f>
        <v>0</v>
      </c>
      <c r="F9" s="433">
        <f>+F10+F11</f>
        <v>0</v>
      </c>
      <c r="G9" s="433">
        <f>+G10+G11</f>
        <v>0</v>
      </c>
      <c r="H9" s="434">
        <f>+H10+H11</f>
        <v>0</v>
      </c>
      <c r="I9" s="59">
        <f t="shared" si="0"/>
        <v>0</v>
      </c>
      <c r="J9" s="650"/>
    </row>
    <row r="10" spans="1:10" ht="19.5" customHeight="1">
      <c r="A10" s="219" t="s">
        <v>20</v>
      </c>
      <c r="B10" s="60" t="s">
        <v>66</v>
      </c>
      <c r="C10" s="435"/>
      <c r="D10" s="436"/>
      <c r="E10" s="437"/>
      <c r="F10" s="438"/>
      <c r="G10" s="438"/>
      <c r="H10" s="439"/>
      <c r="I10" s="220">
        <f t="shared" si="0"/>
        <v>0</v>
      </c>
      <c r="J10" s="650"/>
    </row>
    <row r="11" spans="1:10" ht="19.5" customHeight="1" thickBot="1">
      <c r="A11" s="219" t="s">
        <v>21</v>
      </c>
      <c r="B11" s="60" t="s">
        <v>66</v>
      </c>
      <c r="C11" s="435"/>
      <c r="D11" s="436"/>
      <c r="E11" s="437"/>
      <c r="F11" s="438"/>
      <c r="G11" s="438"/>
      <c r="H11" s="439"/>
      <c r="I11" s="220">
        <f t="shared" si="0"/>
        <v>0</v>
      </c>
      <c r="J11" s="650"/>
    </row>
    <row r="12" spans="1:10" ht="19.5" customHeight="1" thickBot="1">
      <c r="A12" s="217" t="s">
        <v>22</v>
      </c>
      <c r="B12" s="218" t="s">
        <v>194</v>
      </c>
      <c r="C12" s="430"/>
      <c r="D12" s="431">
        <v>0</v>
      </c>
      <c r="E12" s="432">
        <v>0</v>
      </c>
      <c r="F12" s="433">
        <f>+F13</f>
        <v>0</v>
      </c>
      <c r="G12" s="433">
        <f>+G13</f>
        <v>0</v>
      </c>
      <c r="H12" s="434">
        <f>+H13</f>
        <v>0</v>
      </c>
      <c r="I12" s="59">
        <f t="shared" si="0"/>
        <v>0</v>
      </c>
      <c r="J12" s="650"/>
    </row>
    <row r="13" spans="1:10" ht="19.5" customHeight="1" thickBot="1">
      <c r="A13" s="219" t="s">
        <v>23</v>
      </c>
      <c r="B13" s="575"/>
      <c r="C13" s="576" t="s">
        <v>582</v>
      </c>
      <c r="D13" s="436">
        <v>0</v>
      </c>
      <c r="E13" s="437">
        <v>0</v>
      </c>
      <c r="F13" s="438"/>
      <c r="G13" s="438"/>
      <c r="H13" s="439"/>
      <c r="I13" s="220">
        <v>0</v>
      </c>
      <c r="J13" s="650"/>
    </row>
    <row r="14" spans="1:10" ht="19.5" customHeight="1" thickBot="1">
      <c r="A14" s="217" t="s">
        <v>24</v>
      </c>
      <c r="B14" s="218" t="s">
        <v>195</v>
      </c>
      <c r="C14" s="430"/>
      <c r="D14" s="431">
        <f>+D15</f>
        <v>0</v>
      </c>
      <c r="E14" s="432">
        <f>SUM(E15:E15)</f>
        <v>0</v>
      </c>
      <c r="F14" s="433">
        <f>+F15</f>
        <v>0</v>
      </c>
      <c r="G14" s="433">
        <f>+G15</f>
        <v>0</v>
      </c>
      <c r="H14" s="434">
        <f>+H15</f>
        <v>0</v>
      </c>
      <c r="I14" s="59">
        <f t="shared" si="0"/>
        <v>0</v>
      </c>
      <c r="J14" s="650"/>
    </row>
    <row r="15" spans="1:10" ht="19.5" customHeight="1" thickBot="1">
      <c r="A15" s="566" t="s">
        <v>25</v>
      </c>
      <c r="B15" s="567"/>
      <c r="C15" s="569"/>
      <c r="D15" s="570"/>
      <c r="E15" s="52"/>
      <c r="F15" s="565"/>
      <c r="G15" s="565"/>
      <c r="H15" s="568"/>
      <c r="I15" s="571">
        <f t="shared" si="0"/>
        <v>0</v>
      </c>
      <c r="J15" s="650"/>
    </row>
    <row r="16" spans="1:10" ht="19.5" customHeight="1" thickBot="1">
      <c r="A16" s="566" t="s">
        <v>26</v>
      </c>
      <c r="B16" s="221" t="s">
        <v>196</v>
      </c>
      <c r="C16" s="430"/>
      <c r="D16" s="431">
        <f>+D17</f>
        <v>0</v>
      </c>
      <c r="E16" s="432">
        <f>+E17</f>
        <v>0</v>
      </c>
      <c r="F16" s="433">
        <f>+F17</f>
        <v>0</v>
      </c>
      <c r="G16" s="433">
        <f>+G17</f>
        <v>0</v>
      </c>
      <c r="H16" s="434">
        <f>+H17</f>
        <v>0</v>
      </c>
      <c r="I16" s="59">
        <f t="shared" si="0"/>
        <v>0</v>
      </c>
      <c r="J16" s="650"/>
    </row>
    <row r="17" spans="1:10" ht="19.5" customHeight="1" thickBot="1">
      <c r="A17" s="566" t="s">
        <v>27</v>
      </c>
      <c r="B17" s="61" t="s">
        <v>66</v>
      </c>
      <c r="C17" s="440"/>
      <c r="D17" s="441"/>
      <c r="E17" s="442"/>
      <c r="F17" s="443"/>
      <c r="G17" s="443"/>
      <c r="H17" s="444"/>
      <c r="I17" s="222">
        <f t="shared" si="0"/>
        <v>0</v>
      </c>
      <c r="J17" s="650"/>
    </row>
    <row r="18" spans="1:10" ht="19.5" customHeight="1" thickBot="1">
      <c r="A18" s="651" t="s">
        <v>136</v>
      </c>
      <c r="B18" s="652"/>
      <c r="C18" s="445"/>
      <c r="D18" s="431">
        <f aca="true" t="shared" si="1" ref="D18:I18">+D6+D9+D12+D14+D16</f>
        <v>0</v>
      </c>
      <c r="E18" s="432">
        <f t="shared" si="1"/>
        <v>0</v>
      </c>
      <c r="F18" s="433">
        <f t="shared" si="1"/>
        <v>0</v>
      </c>
      <c r="G18" s="433">
        <f t="shared" si="1"/>
        <v>0</v>
      </c>
      <c r="H18" s="434">
        <f t="shared" si="1"/>
        <v>0</v>
      </c>
      <c r="I18" s="59">
        <f t="shared" si="1"/>
        <v>0</v>
      </c>
      <c r="J18" s="650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28">
      <selection activeCell="B4" sqref="B4"/>
    </sheetView>
  </sheetViews>
  <sheetFormatPr defaultColWidth="9.00390625" defaultRowHeight="12.75"/>
  <cols>
    <col min="1" max="1" width="5.875" style="75" customWidth="1"/>
    <col min="2" max="2" width="54.875" style="2" customWidth="1"/>
    <col min="3" max="4" width="17.625" style="2" customWidth="1"/>
    <col min="5" max="16384" width="9.375" style="2" customWidth="1"/>
  </cols>
  <sheetData>
    <row r="1" ht="14.25" customHeight="1">
      <c r="D1" s="527" t="s">
        <v>583</v>
      </c>
    </row>
    <row r="3" spans="2:4" ht="31.5" customHeight="1">
      <c r="B3" s="661" t="s">
        <v>6</v>
      </c>
      <c r="C3" s="661"/>
      <c r="D3" s="661"/>
    </row>
    <row r="4" spans="1:4" s="63" customFormat="1" ht="16.5" thickBot="1">
      <c r="A4" s="62"/>
      <c r="B4" s="306"/>
      <c r="D4" s="35" t="str">
        <f>'Több éves kihatás 14. mell'!I2</f>
        <v>Forintban!</v>
      </c>
    </row>
    <row r="5" spans="1:4" s="65" customFormat="1" ht="48" customHeight="1" thickBot="1">
      <c r="A5" s="64" t="s">
        <v>14</v>
      </c>
      <c r="B5" s="156" t="s">
        <v>15</v>
      </c>
      <c r="C5" s="156" t="s">
        <v>67</v>
      </c>
      <c r="D5" s="157" t="s">
        <v>68</v>
      </c>
    </row>
    <row r="6" spans="1:4" s="65" customFormat="1" ht="13.5" customHeight="1" thickBot="1">
      <c r="A6" s="30" t="s">
        <v>454</v>
      </c>
      <c r="B6" s="159" t="s">
        <v>455</v>
      </c>
      <c r="C6" s="159" t="s">
        <v>456</v>
      </c>
      <c r="D6" s="160" t="s">
        <v>458</v>
      </c>
    </row>
    <row r="7" spans="1:4" ht="18" customHeight="1">
      <c r="A7" s="118" t="s">
        <v>16</v>
      </c>
      <c r="B7" s="161" t="s">
        <v>155</v>
      </c>
      <c r="C7" s="116"/>
      <c r="D7" s="66"/>
    </row>
    <row r="8" spans="1:4" ht="18" customHeight="1">
      <c r="A8" s="67" t="s">
        <v>17</v>
      </c>
      <c r="B8" s="162" t="s">
        <v>156</v>
      </c>
      <c r="C8" s="117"/>
      <c r="D8" s="69"/>
    </row>
    <row r="9" spans="1:4" ht="18" customHeight="1">
      <c r="A9" s="67" t="s">
        <v>18</v>
      </c>
      <c r="B9" s="162" t="s">
        <v>116</v>
      </c>
      <c r="C9" s="117"/>
      <c r="D9" s="69"/>
    </row>
    <row r="10" spans="1:4" ht="18" customHeight="1">
      <c r="A10" s="67" t="s">
        <v>19</v>
      </c>
      <c r="B10" s="162" t="s">
        <v>117</v>
      </c>
      <c r="C10" s="117"/>
      <c r="D10" s="69"/>
    </row>
    <row r="11" spans="1:4" ht="18" customHeight="1">
      <c r="A11" s="67" t="s">
        <v>20</v>
      </c>
      <c r="B11" s="162" t="s">
        <v>148</v>
      </c>
      <c r="C11" s="117"/>
      <c r="D11" s="69"/>
    </row>
    <row r="12" spans="1:4" ht="18" customHeight="1">
      <c r="A12" s="67" t="s">
        <v>21</v>
      </c>
      <c r="B12" s="162" t="s">
        <v>149</v>
      </c>
      <c r="C12" s="117"/>
      <c r="D12" s="69"/>
    </row>
    <row r="13" spans="1:4" ht="18" customHeight="1">
      <c r="A13" s="67" t="s">
        <v>22</v>
      </c>
      <c r="B13" s="163" t="s">
        <v>150</v>
      </c>
      <c r="C13" s="117"/>
      <c r="D13" s="69"/>
    </row>
    <row r="14" spans="1:4" ht="18" customHeight="1">
      <c r="A14" s="67" t="s">
        <v>24</v>
      </c>
      <c r="B14" s="163" t="s">
        <v>151</v>
      </c>
      <c r="C14" s="117"/>
      <c r="D14" s="69"/>
    </row>
    <row r="15" spans="1:4" ht="18" customHeight="1">
      <c r="A15" s="67" t="s">
        <v>25</v>
      </c>
      <c r="B15" s="163" t="s">
        <v>152</v>
      </c>
      <c r="C15" s="117"/>
      <c r="D15" s="69"/>
    </row>
    <row r="16" spans="1:4" ht="18" customHeight="1">
      <c r="A16" s="67" t="s">
        <v>26</v>
      </c>
      <c r="B16" s="163" t="s">
        <v>153</v>
      </c>
      <c r="C16" s="117"/>
      <c r="D16" s="69"/>
    </row>
    <row r="17" spans="1:4" ht="22.5" customHeight="1">
      <c r="A17" s="67" t="s">
        <v>27</v>
      </c>
      <c r="B17" s="163" t="s">
        <v>154</v>
      </c>
      <c r="C17" s="117"/>
      <c r="D17" s="69"/>
    </row>
    <row r="18" spans="1:4" ht="18" customHeight="1">
      <c r="A18" s="67" t="s">
        <v>28</v>
      </c>
      <c r="B18" s="162" t="s">
        <v>118</v>
      </c>
      <c r="C18" s="117"/>
      <c r="D18" s="69"/>
    </row>
    <row r="19" spans="1:4" ht="18" customHeight="1">
      <c r="A19" s="67" t="s">
        <v>29</v>
      </c>
      <c r="B19" s="162" t="s">
        <v>8</v>
      </c>
      <c r="C19" s="117"/>
      <c r="D19" s="69"/>
    </row>
    <row r="20" spans="1:4" ht="18" customHeight="1">
      <c r="A20" s="67" t="s">
        <v>30</v>
      </c>
      <c r="B20" s="162" t="s">
        <v>7</v>
      </c>
      <c r="C20" s="117"/>
      <c r="D20" s="69"/>
    </row>
    <row r="21" spans="1:4" ht="18" customHeight="1">
      <c r="A21" s="67" t="s">
        <v>31</v>
      </c>
      <c r="B21" s="162" t="s">
        <v>119</v>
      </c>
      <c r="C21" s="117"/>
      <c r="D21" s="69"/>
    </row>
    <row r="22" spans="1:4" ht="18" customHeight="1">
      <c r="A22" s="67" t="s">
        <v>32</v>
      </c>
      <c r="B22" s="162" t="s">
        <v>120</v>
      </c>
      <c r="C22" s="117"/>
      <c r="D22" s="69"/>
    </row>
    <row r="23" spans="1:4" ht="18" customHeight="1">
      <c r="A23" s="67" t="s">
        <v>33</v>
      </c>
      <c r="B23" s="111"/>
      <c r="C23" s="68"/>
      <c r="D23" s="69"/>
    </row>
    <row r="24" spans="1:4" ht="18" customHeight="1">
      <c r="A24" s="67" t="s">
        <v>34</v>
      </c>
      <c r="B24" s="70"/>
      <c r="C24" s="68"/>
      <c r="D24" s="69"/>
    </row>
    <row r="25" spans="1:4" ht="18" customHeight="1">
      <c r="A25" s="67" t="s">
        <v>35</v>
      </c>
      <c r="B25" s="70"/>
      <c r="C25" s="68"/>
      <c r="D25" s="69"/>
    </row>
    <row r="26" spans="1:4" ht="18" customHeight="1">
      <c r="A26" s="67" t="s">
        <v>36</v>
      </c>
      <c r="B26" s="70"/>
      <c r="C26" s="68"/>
      <c r="D26" s="69"/>
    </row>
    <row r="27" spans="1:4" ht="18" customHeight="1">
      <c r="A27" s="67" t="s">
        <v>37</v>
      </c>
      <c r="B27" s="70"/>
      <c r="C27" s="68"/>
      <c r="D27" s="69"/>
    </row>
    <row r="28" spans="1:4" ht="18" customHeight="1">
      <c r="A28" s="67" t="s">
        <v>38</v>
      </c>
      <c r="B28" s="70"/>
      <c r="C28" s="68"/>
      <c r="D28" s="69"/>
    </row>
    <row r="29" spans="1:4" ht="18" customHeight="1">
      <c r="A29" s="67" t="s">
        <v>39</v>
      </c>
      <c r="B29" s="70"/>
      <c r="C29" s="68"/>
      <c r="D29" s="69"/>
    </row>
    <row r="30" spans="1:4" ht="18" customHeight="1">
      <c r="A30" s="67" t="s">
        <v>40</v>
      </c>
      <c r="B30" s="70"/>
      <c r="C30" s="68"/>
      <c r="D30" s="69"/>
    </row>
    <row r="31" spans="1:4" ht="18" customHeight="1" thickBot="1">
      <c r="A31" s="119" t="s">
        <v>41</v>
      </c>
      <c r="B31" s="71"/>
      <c r="C31" s="72"/>
      <c r="D31" s="73"/>
    </row>
    <row r="32" spans="1:4" ht="18" customHeight="1" thickBot="1">
      <c r="A32" s="31" t="s">
        <v>42</v>
      </c>
      <c r="B32" s="165" t="s">
        <v>49</v>
      </c>
      <c r="C32" s="166">
        <f>+C7+C8+C9+C10+C11+C18+C19+C20+C21+C22+C23+C24+C25+C26+C27+C28+C29+C30+C31</f>
        <v>0</v>
      </c>
      <c r="D32" s="167">
        <f>+D7+D8+D9+D10+D11+D18+D19+D20+D21+D22+D23+D24+D25+D26+D27+D28+D29+D30+D31</f>
        <v>0</v>
      </c>
    </row>
    <row r="33" spans="1:4" ht="8.25" customHeight="1">
      <c r="A33" s="74"/>
      <c r="B33" s="660"/>
      <c r="C33" s="660"/>
      <c r="D33" s="660"/>
    </row>
  </sheetData>
  <sheetProtection/>
  <mergeCells count="2">
    <mergeCell ref="B33:D33"/>
    <mergeCell ref="B3:D3"/>
  </mergeCells>
  <printOptions horizontalCentered="1"/>
  <pageMargins left="0.7874015748031497" right="0.7874015748031497" top="0.82" bottom="0.984251968503937" header="0.54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33">
      <selection activeCell="C150" sqref="C150"/>
    </sheetView>
  </sheetViews>
  <sheetFormatPr defaultColWidth="9.00390625" defaultRowHeight="12.75"/>
  <cols>
    <col min="1" max="1" width="9.50390625" style="308" customWidth="1"/>
    <col min="2" max="2" width="99.375" style="308" customWidth="1"/>
    <col min="3" max="3" width="21.625" style="309" customWidth="1"/>
    <col min="4" max="4" width="9.00390625" style="333" customWidth="1"/>
    <col min="5" max="16384" width="9.375" style="333" customWidth="1"/>
  </cols>
  <sheetData>
    <row r="1" spans="1:3" ht="18.75" customHeight="1">
      <c r="A1" s="503"/>
      <c r="B1" s="580" t="s">
        <v>559</v>
      </c>
      <c r="C1" s="581"/>
    </row>
    <row r="2" spans="1:3" ht="21.75" customHeight="1">
      <c r="A2" s="504"/>
      <c r="B2" s="505" t="s">
        <v>549</v>
      </c>
      <c r="C2" s="506"/>
    </row>
    <row r="3" spans="1:3" ht="21.75" customHeight="1">
      <c r="A3" s="506"/>
      <c r="B3" s="505" t="s">
        <v>550</v>
      </c>
      <c r="C3" s="506"/>
    </row>
    <row r="4" spans="1:3" ht="21.75" customHeight="1">
      <c r="A4" s="506"/>
      <c r="B4" s="505" t="s">
        <v>529</v>
      </c>
      <c r="C4" s="506"/>
    </row>
    <row r="5" spans="1:3" ht="21.75" customHeight="1">
      <c r="A5" s="503"/>
      <c r="B5" s="503"/>
      <c r="C5" s="507"/>
    </row>
    <row r="6" spans="1:3" ht="15" customHeight="1">
      <c r="A6" s="582" t="s">
        <v>13</v>
      </c>
      <c r="B6" s="582"/>
      <c r="C6" s="582"/>
    </row>
    <row r="7" spans="1:3" ht="15" customHeight="1" thickBot="1">
      <c r="A7" s="583" t="s">
        <v>141</v>
      </c>
      <c r="B7" s="583"/>
      <c r="C7" s="471" t="str">
        <f>CONCATENATE('KV_1.sz.mell.'!C7)</f>
        <v>Forintban!</v>
      </c>
    </row>
    <row r="8" spans="1:3" ht="24" customHeight="1" thickBot="1">
      <c r="A8" s="508" t="s">
        <v>65</v>
      </c>
      <c r="B8" s="509" t="s">
        <v>15</v>
      </c>
      <c r="C8" s="510" t="s">
        <v>552</v>
      </c>
    </row>
    <row r="9" spans="1:3" s="334" customFormat="1" ht="12" customHeight="1" thickBot="1">
      <c r="A9" s="456"/>
      <c r="B9" s="457" t="s">
        <v>454</v>
      </c>
      <c r="C9" s="458" t="s">
        <v>455</v>
      </c>
    </row>
    <row r="10" spans="1:3" s="335" customFormat="1" ht="12" customHeight="1" thickBot="1">
      <c r="A10" s="19" t="s">
        <v>16</v>
      </c>
      <c r="B10" s="20" t="s">
        <v>223</v>
      </c>
      <c r="C10" s="233">
        <f>+C11+C12+C13+C14+C15+C16</f>
        <v>0</v>
      </c>
    </row>
    <row r="11" spans="1:3" s="335" customFormat="1" ht="12" customHeight="1">
      <c r="A11" s="14" t="s">
        <v>94</v>
      </c>
      <c r="B11" s="336" t="s">
        <v>224</v>
      </c>
      <c r="C11" s="236"/>
    </row>
    <row r="12" spans="1:3" s="335" customFormat="1" ht="12" customHeight="1">
      <c r="A12" s="13" t="s">
        <v>95</v>
      </c>
      <c r="B12" s="337" t="s">
        <v>225</v>
      </c>
      <c r="C12" s="235"/>
    </row>
    <row r="13" spans="1:3" s="335" customFormat="1" ht="12" customHeight="1">
      <c r="A13" s="13" t="s">
        <v>96</v>
      </c>
      <c r="B13" s="337" t="s">
        <v>500</v>
      </c>
      <c r="C13" s="235">
        <v>0</v>
      </c>
    </row>
    <row r="14" spans="1:3" s="335" customFormat="1" ht="12" customHeight="1">
      <c r="A14" s="13" t="s">
        <v>97</v>
      </c>
      <c r="B14" s="337" t="s">
        <v>226</v>
      </c>
      <c r="C14" s="235"/>
    </row>
    <row r="15" spans="1:3" s="335" customFormat="1" ht="12" customHeight="1">
      <c r="A15" s="13" t="s">
        <v>138</v>
      </c>
      <c r="B15" s="229" t="s">
        <v>400</v>
      </c>
      <c r="C15" s="235"/>
    </row>
    <row r="16" spans="1:3" s="335" customFormat="1" ht="12" customHeight="1" thickBot="1">
      <c r="A16" s="15" t="s">
        <v>98</v>
      </c>
      <c r="B16" s="230" t="s">
        <v>401</v>
      </c>
      <c r="C16" s="235"/>
    </row>
    <row r="17" spans="1:3" s="335" customFormat="1" ht="12" customHeight="1" thickBot="1">
      <c r="A17" s="19" t="s">
        <v>17</v>
      </c>
      <c r="B17" s="228" t="s">
        <v>227</v>
      </c>
      <c r="C17" s="233">
        <f>+C18+C19+C20+C21+C22</f>
        <v>0</v>
      </c>
    </row>
    <row r="18" spans="1:3" s="335" customFormat="1" ht="12" customHeight="1">
      <c r="A18" s="14" t="s">
        <v>100</v>
      </c>
      <c r="B18" s="336" t="s">
        <v>228</v>
      </c>
      <c r="C18" s="236"/>
    </row>
    <row r="19" spans="1:3" s="335" customFormat="1" ht="12" customHeight="1">
      <c r="A19" s="13" t="s">
        <v>101</v>
      </c>
      <c r="B19" s="337" t="s">
        <v>229</v>
      </c>
      <c r="C19" s="235"/>
    </row>
    <row r="20" spans="1:3" s="335" customFormat="1" ht="12" customHeight="1">
      <c r="A20" s="13" t="s">
        <v>102</v>
      </c>
      <c r="B20" s="337" t="s">
        <v>390</v>
      </c>
      <c r="C20" s="235"/>
    </row>
    <row r="21" spans="1:3" s="335" customFormat="1" ht="12" customHeight="1">
      <c r="A21" s="13" t="s">
        <v>103</v>
      </c>
      <c r="B21" s="337" t="s">
        <v>391</v>
      </c>
      <c r="C21" s="235"/>
    </row>
    <row r="22" spans="1:3" s="335" customFormat="1" ht="12" customHeight="1">
      <c r="A22" s="13" t="s">
        <v>104</v>
      </c>
      <c r="B22" s="337" t="s">
        <v>522</v>
      </c>
      <c r="C22" s="235"/>
    </row>
    <row r="23" spans="1:3" s="335" customFormat="1" ht="12" customHeight="1" thickBot="1">
      <c r="A23" s="15" t="s">
        <v>113</v>
      </c>
      <c r="B23" s="230" t="s">
        <v>231</v>
      </c>
      <c r="C23" s="237"/>
    </row>
    <row r="24" spans="1:3" s="335" customFormat="1" ht="12" customHeight="1" thickBot="1">
      <c r="A24" s="19" t="s">
        <v>18</v>
      </c>
      <c r="B24" s="20" t="s">
        <v>232</v>
      </c>
      <c r="C24" s="233">
        <f>+C25+C26+C27+C28+C29</f>
        <v>0</v>
      </c>
    </row>
    <row r="25" spans="1:3" s="335" customFormat="1" ht="12" customHeight="1">
      <c r="A25" s="14" t="s">
        <v>83</v>
      </c>
      <c r="B25" s="336" t="s">
        <v>233</v>
      </c>
      <c r="C25" s="236">
        <v>0</v>
      </c>
    </row>
    <row r="26" spans="1:3" s="335" customFormat="1" ht="12" customHeight="1">
      <c r="A26" s="13" t="s">
        <v>84</v>
      </c>
      <c r="B26" s="337" t="s">
        <v>234</v>
      </c>
      <c r="C26" s="235"/>
    </row>
    <row r="27" spans="1:3" s="335" customFormat="1" ht="12" customHeight="1">
      <c r="A27" s="13" t="s">
        <v>85</v>
      </c>
      <c r="B27" s="337" t="s">
        <v>392</v>
      </c>
      <c r="C27" s="235"/>
    </row>
    <row r="28" spans="1:3" s="335" customFormat="1" ht="12" customHeight="1">
      <c r="A28" s="13" t="s">
        <v>86</v>
      </c>
      <c r="B28" s="337" t="s">
        <v>393</v>
      </c>
      <c r="C28" s="235"/>
    </row>
    <row r="29" spans="1:3" s="335" customFormat="1" ht="12" customHeight="1">
      <c r="A29" s="13" t="s">
        <v>159</v>
      </c>
      <c r="B29" s="337" t="s">
        <v>235</v>
      </c>
      <c r="C29" s="235"/>
    </row>
    <row r="30" spans="1:3" s="450" customFormat="1" ht="12" customHeight="1" thickBot="1">
      <c r="A30" s="459" t="s">
        <v>160</v>
      </c>
      <c r="B30" s="448" t="s">
        <v>517</v>
      </c>
      <c r="C30" s="449"/>
    </row>
    <row r="31" spans="1:3" s="335" customFormat="1" ht="12" customHeight="1" thickBot="1">
      <c r="A31" s="19" t="s">
        <v>161</v>
      </c>
      <c r="B31" s="20" t="s">
        <v>501</v>
      </c>
      <c r="C31" s="239">
        <f>SUM(C32:C38)</f>
        <v>0</v>
      </c>
    </row>
    <row r="32" spans="1:3" s="335" customFormat="1" ht="12" customHeight="1">
      <c r="A32" s="14" t="s">
        <v>238</v>
      </c>
      <c r="B32" s="336" t="s">
        <v>536</v>
      </c>
      <c r="C32" s="236"/>
    </row>
    <row r="33" spans="1:3" s="335" customFormat="1" ht="12" customHeight="1">
      <c r="A33" s="13" t="s">
        <v>239</v>
      </c>
      <c r="B33" s="337" t="s">
        <v>505</v>
      </c>
      <c r="C33" s="235"/>
    </row>
    <row r="34" spans="1:3" s="335" customFormat="1" ht="12" customHeight="1">
      <c r="A34" s="13" t="s">
        <v>240</v>
      </c>
      <c r="B34" s="337" t="s">
        <v>506</v>
      </c>
      <c r="C34" s="235"/>
    </row>
    <row r="35" spans="1:3" s="335" customFormat="1" ht="12" customHeight="1">
      <c r="A35" s="13" t="s">
        <v>241</v>
      </c>
      <c r="B35" s="337" t="s">
        <v>507</v>
      </c>
      <c r="C35" s="235"/>
    </row>
    <row r="36" spans="1:3" s="335" customFormat="1" ht="12" customHeight="1">
      <c r="A36" s="13" t="s">
        <v>502</v>
      </c>
      <c r="B36" s="337" t="s">
        <v>242</v>
      </c>
      <c r="C36" s="235"/>
    </row>
    <row r="37" spans="1:3" s="335" customFormat="1" ht="12" customHeight="1">
      <c r="A37" s="13" t="s">
        <v>503</v>
      </c>
      <c r="B37" s="337" t="s">
        <v>243</v>
      </c>
      <c r="C37" s="235"/>
    </row>
    <row r="38" spans="1:3" s="335" customFormat="1" ht="12" customHeight="1" thickBot="1">
      <c r="A38" s="15" t="s">
        <v>504</v>
      </c>
      <c r="B38" s="417" t="s">
        <v>244</v>
      </c>
      <c r="C38" s="237"/>
    </row>
    <row r="39" spans="1:3" s="335" customFormat="1" ht="12" customHeight="1" thickBot="1">
      <c r="A39" s="19" t="s">
        <v>20</v>
      </c>
      <c r="B39" s="20" t="s">
        <v>402</v>
      </c>
      <c r="C39" s="233">
        <f>SUM(C40:C50)</f>
        <v>0</v>
      </c>
    </row>
    <row r="40" spans="1:3" s="335" customFormat="1" ht="12" customHeight="1">
      <c r="A40" s="14" t="s">
        <v>87</v>
      </c>
      <c r="B40" s="336" t="s">
        <v>247</v>
      </c>
      <c r="C40" s="236"/>
    </row>
    <row r="41" spans="1:3" s="335" customFormat="1" ht="12" customHeight="1">
      <c r="A41" s="13" t="s">
        <v>88</v>
      </c>
      <c r="B41" s="337" t="s">
        <v>248</v>
      </c>
      <c r="C41" s="235"/>
    </row>
    <row r="42" spans="1:3" s="335" customFormat="1" ht="12" customHeight="1">
      <c r="A42" s="13" t="s">
        <v>89</v>
      </c>
      <c r="B42" s="337" t="s">
        <v>249</v>
      </c>
      <c r="C42" s="235"/>
    </row>
    <row r="43" spans="1:3" s="335" customFormat="1" ht="12" customHeight="1">
      <c r="A43" s="13" t="s">
        <v>163</v>
      </c>
      <c r="B43" s="337" t="s">
        <v>250</v>
      </c>
      <c r="C43" s="235"/>
    </row>
    <row r="44" spans="1:3" s="335" customFormat="1" ht="12" customHeight="1">
      <c r="A44" s="13" t="s">
        <v>164</v>
      </c>
      <c r="B44" s="337" t="s">
        <v>251</v>
      </c>
      <c r="C44" s="235"/>
    </row>
    <row r="45" spans="1:3" s="335" customFormat="1" ht="12" customHeight="1">
      <c r="A45" s="13" t="s">
        <v>165</v>
      </c>
      <c r="B45" s="337" t="s">
        <v>252</v>
      </c>
      <c r="C45" s="235"/>
    </row>
    <row r="46" spans="1:3" s="335" customFormat="1" ht="12" customHeight="1">
      <c r="A46" s="13" t="s">
        <v>166</v>
      </c>
      <c r="B46" s="337" t="s">
        <v>253</v>
      </c>
      <c r="C46" s="235"/>
    </row>
    <row r="47" spans="1:3" s="335" customFormat="1" ht="12" customHeight="1">
      <c r="A47" s="13" t="s">
        <v>167</v>
      </c>
      <c r="B47" s="337" t="s">
        <v>508</v>
      </c>
      <c r="C47" s="235"/>
    </row>
    <row r="48" spans="1:3" s="335" customFormat="1" ht="12" customHeight="1">
      <c r="A48" s="13" t="s">
        <v>245</v>
      </c>
      <c r="B48" s="337" t="s">
        <v>255</v>
      </c>
      <c r="C48" s="238"/>
    </row>
    <row r="49" spans="1:3" s="335" customFormat="1" ht="12" customHeight="1">
      <c r="A49" s="15" t="s">
        <v>246</v>
      </c>
      <c r="B49" s="338" t="s">
        <v>404</v>
      </c>
      <c r="C49" s="325"/>
    </row>
    <row r="50" spans="1:3" s="335" customFormat="1" ht="12" customHeight="1" thickBot="1">
      <c r="A50" s="15" t="s">
        <v>403</v>
      </c>
      <c r="B50" s="230" t="s">
        <v>256</v>
      </c>
      <c r="C50" s="325"/>
    </row>
    <row r="51" spans="1:3" s="335" customFormat="1" ht="12" customHeight="1" thickBot="1">
      <c r="A51" s="19" t="s">
        <v>21</v>
      </c>
      <c r="B51" s="20" t="s">
        <v>257</v>
      </c>
      <c r="C51" s="233">
        <f>SUM(C52:C56)</f>
        <v>0</v>
      </c>
    </row>
    <row r="52" spans="1:3" s="335" customFormat="1" ht="12" customHeight="1">
      <c r="A52" s="14" t="s">
        <v>90</v>
      </c>
      <c r="B52" s="336" t="s">
        <v>261</v>
      </c>
      <c r="C52" s="378"/>
    </row>
    <row r="53" spans="1:3" s="335" customFormat="1" ht="12" customHeight="1">
      <c r="A53" s="13" t="s">
        <v>91</v>
      </c>
      <c r="B53" s="337" t="s">
        <v>262</v>
      </c>
      <c r="C53" s="238"/>
    </row>
    <row r="54" spans="1:3" s="335" customFormat="1" ht="12" customHeight="1">
      <c r="A54" s="13" t="s">
        <v>258</v>
      </c>
      <c r="B54" s="337" t="s">
        <v>263</v>
      </c>
      <c r="C54" s="238"/>
    </row>
    <row r="55" spans="1:3" s="335" customFormat="1" ht="12" customHeight="1">
      <c r="A55" s="13" t="s">
        <v>259</v>
      </c>
      <c r="B55" s="337" t="s">
        <v>264</v>
      </c>
      <c r="C55" s="238"/>
    </row>
    <row r="56" spans="1:3" s="335" customFormat="1" ht="12" customHeight="1" thickBot="1">
      <c r="A56" s="15" t="s">
        <v>260</v>
      </c>
      <c r="B56" s="230" t="s">
        <v>265</v>
      </c>
      <c r="C56" s="325"/>
    </row>
    <row r="57" spans="1:3" s="335" customFormat="1" ht="12" customHeight="1" thickBot="1">
      <c r="A57" s="19" t="s">
        <v>168</v>
      </c>
      <c r="B57" s="20" t="s">
        <v>266</v>
      </c>
      <c r="C57" s="233">
        <f>SUM(C58:C60)</f>
        <v>0</v>
      </c>
    </row>
    <row r="58" spans="1:3" s="335" customFormat="1" ht="12" customHeight="1">
      <c r="A58" s="14" t="s">
        <v>92</v>
      </c>
      <c r="B58" s="336" t="s">
        <v>267</v>
      </c>
      <c r="C58" s="236"/>
    </row>
    <row r="59" spans="1:3" s="335" customFormat="1" ht="12" customHeight="1">
      <c r="A59" s="13" t="s">
        <v>93</v>
      </c>
      <c r="B59" s="337" t="s">
        <v>394</v>
      </c>
      <c r="C59" s="235"/>
    </row>
    <row r="60" spans="1:3" s="335" customFormat="1" ht="12" customHeight="1">
      <c r="A60" s="13" t="s">
        <v>270</v>
      </c>
      <c r="B60" s="337" t="s">
        <v>268</v>
      </c>
      <c r="C60" s="235"/>
    </row>
    <row r="61" spans="1:3" s="335" customFormat="1" ht="12" customHeight="1" thickBot="1">
      <c r="A61" s="15" t="s">
        <v>271</v>
      </c>
      <c r="B61" s="230" t="s">
        <v>269</v>
      </c>
      <c r="C61" s="237"/>
    </row>
    <row r="62" spans="1:3" s="335" customFormat="1" ht="12" customHeight="1" thickBot="1">
      <c r="A62" s="19" t="s">
        <v>23</v>
      </c>
      <c r="B62" s="228" t="s">
        <v>272</v>
      </c>
      <c r="C62" s="233">
        <f>SUM(C63:C65)</f>
        <v>0</v>
      </c>
    </row>
    <row r="63" spans="1:3" s="335" customFormat="1" ht="12" customHeight="1">
      <c r="A63" s="14" t="s">
        <v>169</v>
      </c>
      <c r="B63" s="336" t="s">
        <v>274</v>
      </c>
      <c r="C63" s="238"/>
    </row>
    <row r="64" spans="1:3" s="335" customFormat="1" ht="12" customHeight="1">
      <c r="A64" s="13" t="s">
        <v>170</v>
      </c>
      <c r="B64" s="337" t="s">
        <v>395</v>
      </c>
      <c r="C64" s="238"/>
    </row>
    <row r="65" spans="1:3" s="335" customFormat="1" ht="12" customHeight="1">
      <c r="A65" s="13" t="s">
        <v>202</v>
      </c>
      <c r="B65" s="337" t="s">
        <v>275</v>
      </c>
      <c r="C65" s="238"/>
    </row>
    <row r="66" spans="1:3" s="335" customFormat="1" ht="12" customHeight="1" thickBot="1">
      <c r="A66" s="15" t="s">
        <v>273</v>
      </c>
      <c r="B66" s="230" t="s">
        <v>276</v>
      </c>
      <c r="C66" s="238"/>
    </row>
    <row r="67" spans="1:3" s="335" customFormat="1" ht="12" customHeight="1" thickBot="1">
      <c r="A67" s="403" t="s">
        <v>443</v>
      </c>
      <c r="B67" s="20" t="s">
        <v>277</v>
      </c>
      <c r="C67" s="239">
        <f>+C10+C17+C24+C31+C39+C51+C57+C62</f>
        <v>0</v>
      </c>
    </row>
    <row r="68" spans="1:3" s="335" customFormat="1" ht="12" customHeight="1" thickBot="1">
      <c r="A68" s="380" t="s">
        <v>278</v>
      </c>
      <c r="B68" s="228" t="s">
        <v>279</v>
      </c>
      <c r="C68" s="233">
        <f>SUM(C69:C71)</f>
        <v>0</v>
      </c>
    </row>
    <row r="69" spans="1:3" s="335" customFormat="1" ht="12" customHeight="1">
      <c r="A69" s="14" t="s">
        <v>307</v>
      </c>
      <c r="B69" s="336" t="s">
        <v>280</v>
      </c>
      <c r="C69" s="238"/>
    </row>
    <row r="70" spans="1:3" s="335" customFormat="1" ht="12" customHeight="1">
      <c r="A70" s="13" t="s">
        <v>316</v>
      </c>
      <c r="B70" s="337" t="s">
        <v>281</v>
      </c>
      <c r="C70" s="238"/>
    </row>
    <row r="71" spans="1:3" s="335" customFormat="1" ht="12" customHeight="1" thickBot="1">
      <c r="A71" s="15" t="s">
        <v>317</v>
      </c>
      <c r="B71" s="397" t="s">
        <v>518</v>
      </c>
      <c r="C71" s="238"/>
    </row>
    <row r="72" spans="1:3" s="335" customFormat="1" ht="12" customHeight="1" thickBot="1">
      <c r="A72" s="380" t="s">
        <v>283</v>
      </c>
      <c r="B72" s="228" t="s">
        <v>284</v>
      </c>
      <c r="C72" s="233">
        <f>SUM(C73:C76)</f>
        <v>0</v>
      </c>
    </row>
    <row r="73" spans="1:3" s="335" customFormat="1" ht="12" customHeight="1">
      <c r="A73" s="14" t="s">
        <v>139</v>
      </c>
      <c r="B73" s="336" t="s">
        <v>285</v>
      </c>
      <c r="C73" s="238"/>
    </row>
    <row r="74" spans="1:3" s="335" customFormat="1" ht="12" customHeight="1">
      <c r="A74" s="13" t="s">
        <v>140</v>
      </c>
      <c r="B74" s="337" t="s">
        <v>519</v>
      </c>
      <c r="C74" s="238"/>
    </row>
    <row r="75" spans="1:3" s="335" customFormat="1" ht="12" customHeight="1" thickBot="1">
      <c r="A75" s="15" t="s">
        <v>308</v>
      </c>
      <c r="B75" s="338" t="s">
        <v>286</v>
      </c>
      <c r="C75" s="325"/>
    </row>
    <row r="76" spans="1:3" s="335" customFormat="1" ht="12" customHeight="1" thickBot="1">
      <c r="A76" s="461" t="s">
        <v>309</v>
      </c>
      <c r="B76" s="462" t="s">
        <v>520</v>
      </c>
      <c r="C76" s="463"/>
    </row>
    <row r="77" spans="1:3" s="335" customFormat="1" ht="12" customHeight="1" thickBot="1">
      <c r="A77" s="380" t="s">
        <v>287</v>
      </c>
      <c r="B77" s="228" t="s">
        <v>288</v>
      </c>
      <c r="C77" s="233">
        <f>SUM(C78:C79)</f>
        <v>0</v>
      </c>
    </row>
    <row r="78" spans="1:3" s="335" customFormat="1" ht="12" customHeight="1" thickBot="1">
      <c r="A78" s="12" t="s">
        <v>310</v>
      </c>
      <c r="B78" s="460" t="s">
        <v>289</v>
      </c>
      <c r="C78" s="325">
        <v>0</v>
      </c>
    </row>
    <row r="79" spans="1:3" s="335" customFormat="1" ht="12" customHeight="1" thickBot="1">
      <c r="A79" s="461" t="s">
        <v>311</v>
      </c>
      <c r="B79" s="462" t="s">
        <v>290</v>
      </c>
      <c r="C79" s="463"/>
    </row>
    <row r="80" spans="1:3" s="335" customFormat="1" ht="12" customHeight="1" thickBot="1">
      <c r="A80" s="380" t="s">
        <v>291</v>
      </c>
      <c r="B80" s="228" t="s">
        <v>292</v>
      </c>
      <c r="C80" s="233">
        <f>SUM(C81:C83)</f>
        <v>0</v>
      </c>
    </row>
    <row r="81" spans="1:3" s="335" customFormat="1" ht="12" customHeight="1">
      <c r="A81" s="14" t="s">
        <v>312</v>
      </c>
      <c r="B81" s="336" t="s">
        <v>293</v>
      </c>
      <c r="C81" s="238"/>
    </row>
    <row r="82" spans="1:3" s="335" customFormat="1" ht="12" customHeight="1">
      <c r="A82" s="13" t="s">
        <v>313</v>
      </c>
      <c r="B82" s="337" t="s">
        <v>294</v>
      </c>
      <c r="C82" s="238"/>
    </row>
    <row r="83" spans="1:3" s="335" customFormat="1" ht="12" customHeight="1" thickBot="1">
      <c r="A83" s="17" t="s">
        <v>314</v>
      </c>
      <c r="B83" s="464" t="s">
        <v>521</v>
      </c>
      <c r="C83" s="465"/>
    </row>
    <row r="84" spans="1:3" s="335" customFormat="1" ht="12" customHeight="1" thickBot="1">
      <c r="A84" s="380" t="s">
        <v>295</v>
      </c>
      <c r="B84" s="228" t="s">
        <v>315</v>
      </c>
      <c r="C84" s="233">
        <f>SUM(C85:C88)</f>
        <v>0</v>
      </c>
    </row>
    <row r="85" spans="1:3" s="335" customFormat="1" ht="12" customHeight="1">
      <c r="A85" s="340" t="s">
        <v>296</v>
      </c>
      <c r="B85" s="336" t="s">
        <v>297</v>
      </c>
      <c r="C85" s="238"/>
    </row>
    <row r="86" spans="1:3" s="335" customFormat="1" ht="12" customHeight="1">
      <c r="A86" s="341" t="s">
        <v>298</v>
      </c>
      <c r="B86" s="337" t="s">
        <v>299</v>
      </c>
      <c r="C86" s="238"/>
    </row>
    <row r="87" spans="1:3" s="335" customFormat="1" ht="12" customHeight="1">
      <c r="A87" s="341" t="s">
        <v>300</v>
      </c>
      <c r="B87" s="337" t="s">
        <v>301</v>
      </c>
      <c r="C87" s="238"/>
    </row>
    <row r="88" spans="1:3" s="335" customFormat="1" ht="12" customHeight="1" thickBot="1">
      <c r="A88" s="342" t="s">
        <v>302</v>
      </c>
      <c r="B88" s="230" t="s">
        <v>303</v>
      </c>
      <c r="C88" s="238"/>
    </row>
    <row r="89" spans="1:3" s="335" customFormat="1" ht="12" customHeight="1" thickBot="1">
      <c r="A89" s="380" t="s">
        <v>304</v>
      </c>
      <c r="B89" s="228" t="s">
        <v>442</v>
      </c>
      <c r="C89" s="379"/>
    </row>
    <row r="90" spans="1:3" s="335" customFormat="1" ht="13.5" customHeight="1" thickBot="1">
      <c r="A90" s="380" t="s">
        <v>306</v>
      </c>
      <c r="B90" s="228" t="s">
        <v>305</v>
      </c>
      <c r="C90" s="379"/>
    </row>
    <row r="91" spans="1:3" s="335" customFormat="1" ht="15.75" customHeight="1" thickBot="1">
      <c r="A91" s="380" t="s">
        <v>318</v>
      </c>
      <c r="B91" s="343" t="s">
        <v>445</v>
      </c>
      <c r="C91" s="239">
        <f>+C68+C72+C77+C80+C84+C90+C89</f>
        <v>0</v>
      </c>
    </row>
    <row r="92" spans="1:3" s="335" customFormat="1" ht="16.5" customHeight="1" thickBot="1">
      <c r="A92" s="381" t="s">
        <v>444</v>
      </c>
      <c r="B92" s="344" t="s">
        <v>446</v>
      </c>
      <c r="C92" s="239">
        <f>+C67+C91</f>
        <v>0</v>
      </c>
    </row>
    <row r="93" spans="1:3" s="335" customFormat="1" ht="10.5" customHeight="1">
      <c r="A93" s="4"/>
      <c r="B93" s="5"/>
      <c r="C93" s="240"/>
    </row>
    <row r="94" spans="1:3" ht="16.5" customHeight="1">
      <c r="A94" s="579" t="s">
        <v>44</v>
      </c>
      <c r="B94" s="579"/>
      <c r="C94" s="579"/>
    </row>
    <row r="95" spans="1:3" s="345" customFormat="1" ht="16.5" customHeight="1" thickBot="1">
      <c r="A95" s="584" t="s">
        <v>142</v>
      </c>
      <c r="B95" s="584"/>
      <c r="C95" s="472" t="str">
        <f>C7</f>
        <v>Forintban!</v>
      </c>
    </row>
    <row r="96" spans="1:3" ht="37.5" customHeight="1" thickBot="1">
      <c r="A96" s="453" t="s">
        <v>65</v>
      </c>
      <c r="B96" s="454" t="s">
        <v>45</v>
      </c>
      <c r="C96" s="455" t="str">
        <f>+C8</f>
        <v>2020. évi előirányzat</v>
      </c>
    </row>
    <row r="97" spans="1:3" s="334" customFormat="1" ht="12" customHeight="1" thickBot="1">
      <c r="A97" s="453"/>
      <c r="B97" s="454" t="s">
        <v>454</v>
      </c>
      <c r="C97" s="455" t="s">
        <v>455</v>
      </c>
    </row>
    <row r="98" spans="1:3" ht="12" customHeight="1" thickBot="1">
      <c r="A98" s="21" t="s">
        <v>16</v>
      </c>
      <c r="B98" s="27" t="s">
        <v>405</v>
      </c>
      <c r="C98" s="232">
        <f>C99+C100+C101+C102+C103+C116</f>
        <v>0</v>
      </c>
    </row>
    <row r="99" spans="1:3" ht="12" customHeight="1">
      <c r="A99" s="16" t="s">
        <v>94</v>
      </c>
      <c r="B99" s="9" t="s">
        <v>46</v>
      </c>
      <c r="C99" s="234">
        <v>0</v>
      </c>
    </row>
    <row r="100" spans="1:3" ht="12" customHeight="1">
      <c r="A100" s="13" t="s">
        <v>95</v>
      </c>
      <c r="B100" s="7" t="s">
        <v>171</v>
      </c>
      <c r="C100" s="235">
        <v>0</v>
      </c>
    </row>
    <row r="101" spans="1:3" ht="12" customHeight="1">
      <c r="A101" s="13" t="s">
        <v>96</v>
      </c>
      <c r="B101" s="7" t="s">
        <v>130</v>
      </c>
      <c r="C101" s="237">
        <v>0</v>
      </c>
    </row>
    <row r="102" spans="1:3" ht="12" customHeight="1">
      <c r="A102" s="13" t="s">
        <v>97</v>
      </c>
      <c r="B102" s="10" t="s">
        <v>172</v>
      </c>
      <c r="C102" s="237"/>
    </row>
    <row r="103" spans="1:3" ht="12" customHeight="1">
      <c r="A103" s="13" t="s">
        <v>108</v>
      </c>
      <c r="B103" s="18" t="s">
        <v>173</v>
      </c>
      <c r="C103" s="237">
        <v>0</v>
      </c>
    </row>
    <row r="104" spans="1:3" ht="12" customHeight="1">
      <c r="A104" s="13" t="s">
        <v>98</v>
      </c>
      <c r="B104" s="7" t="s">
        <v>410</v>
      </c>
      <c r="C104" s="237"/>
    </row>
    <row r="105" spans="1:3" ht="12" customHeight="1">
      <c r="A105" s="13" t="s">
        <v>99</v>
      </c>
      <c r="B105" s="124" t="s">
        <v>409</v>
      </c>
      <c r="C105" s="237"/>
    </row>
    <row r="106" spans="1:3" ht="12" customHeight="1">
      <c r="A106" s="13" t="s">
        <v>109</v>
      </c>
      <c r="B106" s="124" t="s">
        <v>408</v>
      </c>
      <c r="C106" s="237"/>
    </row>
    <row r="107" spans="1:3" ht="12" customHeight="1">
      <c r="A107" s="13" t="s">
        <v>110</v>
      </c>
      <c r="B107" s="122" t="s">
        <v>321</v>
      </c>
      <c r="C107" s="237"/>
    </row>
    <row r="108" spans="1:3" ht="12" customHeight="1">
      <c r="A108" s="13" t="s">
        <v>111</v>
      </c>
      <c r="B108" s="123" t="s">
        <v>322</v>
      </c>
      <c r="C108" s="237"/>
    </row>
    <row r="109" spans="1:3" ht="12" customHeight="1">
      <c r="A109" s="13" t="s">
        <v>112</v>
      </c>
      <c r="B109" s="123" t="s">
        <v>323</v>
      </c>
      <c r="C109" s="237"/>
    </row>
    <row r="110" spans="1:3" ht="12" customHeight="1">
      <c r="A110" s="13" t="s">
        <v>114</v>
      </c>
      <c r="B110" s="122" t="s">
        <v>324</v>
      </c>
      <c r="C110" s="237"/>
    </row>
    <row r="111" spans="1:3" ht="12" customHeight="1">
      <c r="A111" s="13" t="s">
        <v>174</v>
      </c>
      <c r="B111" s="122" t="s">
        <v>325</v>
      </c>
      <c r="C111" s="237"/>
    </row>
    <row r="112" spans="1:3" ht="12" customHeight="1">
      <c r="A112" s="13" t="s">
        <v>319</v>
      </c>
      <c r="B112" s="123" t="s">
        <v>326</v>
      </c>
      <c r="C112" s="237"/>
    </row>
    <row r="113" spans="1:3" ht="12" customHeight="1">
      <c r="A113" s="12" t="s">
        <v>320</v>
      </c>
      <c r="B113" s="124" t="s">
        <v>327</v>
      </c>
      <c r="C113" s="237"/>
    </row>
    <row r="114" spans="1:3" ht="12" customHeight="1">
      <c r="A114" s="13" t="s">
        <v>406</v>
      </c>
      <c r="B114" s="124" t="s">
        <v>328</v>
      </c>
      <c r="C114" s="237"/>
    </row>
    <row r="115" spans="1:3" ht="12" customHeight="1">
      <c r="A115" s="15" t="s">
        <v>407</v>
      </c>
      <c r="B115" s="124" t="s">
        <v>329</v>
      </c>
      <c r="C115" s="237">
        <v>0</v>
      </c>
    </row>
    <row r="116" spans="1:3" ht="12" customHeight="1">
      <c r="A116" s="13" t="s">
        <v>411</v>
      </c>
      <c r="B116" s="10" t="s">
        <v>47</v>
      </c>
      <c r="C116" s="235">
        <v>0</v>
      </c>
    </row>
    <row r="117" spans="1:3" ht="12" customHeight="1">
      <c r="A117" s="13" t="s">
        <v>412</v>
      </c>
      <c r="B117" s="7" t="s">
        <v>414</v>
      </c>
      <c r="C117" s="235"/>
    </row>
    <row r="118" spans="1:3" ht="12" customHeight="1" thickBot="1">
      <c r="A118" s="17" t="s">
        <v>413</v>
      </c>
      <c r="B118" s="401" t="s">
        <v>415</v>
      </c>
      <c r="C118" s="241"/>
    </row>
    <row r="119" spans="1:3" ht="12" customHeight="1" thickBot="1">
      <c r="A119" s="398" t="s">
        <v>17</v>
      </c>
      <c r="B119" s="399" t="s">
        <v>330</v>
      </c>
      <c r="C119" s="400">
        <f>+C120+C122+C124</f>
        <v>0</v>
      </c>
    </row>
    <row r="120" spans="1:3" ht="12" customHeight="1">
      <c r="A120" s="14" t="s">
        <v>100</v>
      </c>
      <c r="B120" s="7" t="s">
        <v>201</v>
      </c>
      <c r="C120" s="236">
        <v>0</v>
      </c>
    </row>
    <row r="121" spans="1:3" ht="12" customHeight="1">
      <c r="A121" s="14" t="s">
        <v>101</v>
      </c>
      <c r="B121" s="11" t="s">
        <v>334</v>
      </c>
      <c r="C121" s="236"/>
    </row>
    <row r="122" spans="1:3" ht="12" customHeight="1">
      <c r="A122" s="14" t="s">
        <v>102</v>
      </c>
      <c r="B122" s="11" t="s">
        <v>175</v>
      </c>
      <c r="C122" s="235"/>
    </row>
    <row r="123" spans="1:3" ht="12" customHeight="1">
      <c r="A123" s="14" t="s">
        <v>103</v>
      </c>
      <c r="B123" s="11" t="s">
        <v>335</v>
      </c>
      <c r="C123" s="208"/>
    </row>
    <row r="124" spans="1:3" ht="12" customHeight="1">
      <c r="A124" s="14" t="s">
        <v>104</v>
      </c>
      <c r="B124" s="230" t="s">
        <v>523</v>
      </c>
      <c r="C124" s="208"/>
    </row>
    <row r="125" spans="1:3" ht="12" customHeight="1">
      <c r="A125" s="14" t="s">
        <v>113</v>
      </c>
      <c r="B125" s="229" t="s">
        <v>396</v>
      </c>
      <c r="C125" s="208"/>
    </row>
    <row r="126" spans="1:3" ht="12" customHeight="1">
      <c r="A126" s="14" t="s">
        <v>115</v>
      </c>
      <c r="B126" s="332" t="s">
        <v>340</v>
      </c>
      <c r="C126" s="208"/>
    </row>
    <row r="127" spans="1:3" ht="15.75">
      <c r="A127" s="14" t="s">
        <v>176</v>
      </c>
      <c r="B127" s="123" t="s">
        <v>323</v>
      </c>
      <c r="C127" s="208"/>
    </row>
    <row r="128" spans="1:3" ht="12" customHeight="1">
      <c r="A128" s="14" t="s">
        <v>177</v>
      </c>
      <c r="B128" s="123" t="s">
        <v>339</v>
      </c>
      <c r="C128" s="208"/>
    </row>
    <row r="129" spans="1:3" ht="12" customHeight="1">
      <c r="A129" s="14" t="s">
        <v>178</v>
      </c>
      <c r="B129" s="123" t="s">
        <v>338</v>
      </c>
      <c r="C129" s="208"/>
    </row>
    <row r="130" spans="1:3" ht="12" customHeight="1">
      <c r="A130" s="14" t="s">
        <v>331</v>
      </c>
      <c r="B130" s="123" t="s">
        <v>326</v>
      </c>
      <c r="C130" s="208"/>
    </row>
    <row r="131" spans="1:3" ht="12" customHeight="1">
      <c r="A131" s="14" t="s">
        <v>332</v>
      </c>
      <c r="B131" s="123" t="s">
        <v>337</v>
      </c>
      <c r="C131" s="208"/>
    </row>
    <row r="132" spans="1:3" ht="16.5" thickBot="1">
      <c r="A132" s="12" t="s">
        <v>333</v>
      </c>
      <c r="B132" s="123" t="s">
        <v>336</v>
      </c>
      <c r="C132" s="210"/>
    </row>
    <row r="133" spans="1:3" ht="12" customHeight="1" thickBot="1">
      <c r="A133" s="19" t="s">
        <v>18</v>
      </c>
      <c r="B133" s="112" t="s">
        <v>416</v>
      </c>
      <c r="C133" s="233">
        <f>+C98+C119</f>
        <v>0</v>
      </c>
    </row>
    <row r="134" spans="1:3" ht="12" customHeight="1" thickBot="1">
      <c r="A134" s="19" t="s">
        <v>19</v>
      </c>
      <c r="B134" s="112" t="s">
        <v>417</v>
      </c>
      <c r="C134" s="233">
        <f>+C135+C136+C137</f>
        <v>0</v>
      </c>
    </row>
    <row r="135" spans="1:3" ht="12" customHeight="1">
      <c r="A135" s="14" t="s">
        <v>238</v>
      </c>
      <c r="B135" s="11" t="s">
        <v>424</v>
      </c>
      <c r="C135" s="208"/>
    </row>
    <row r="136" spans="1:3" ht="12" customHeight="1">
      <c r="A136" s="14" t="s">
        <v>239</v>
      </c>
      <c r="B136" s="11" t="s">
        <v>425</v>
      </c>
      <c r="C136" s="208"/>
    </row>
    <row r="137" spans="1:3" ht="12" customHeight="1" thickBot="1">
      <c r="A137" s="12" t="s">
        <v>240</v>
      </c>
      <c r="B137" s="11" t="s">
        <v>426</v>
      </c>
      <c r="C137" s="208"/>
    </row>
    <row r="138" spans="1:3" ht="12" customHeight="1" thickBot="1">
      <c r="A138" s="19" t="s">
        <v>20</v>
      </c>
      <c r="B138" s="112" t="s">
        <v>418</v>
      </c>
      <c r="C138" s="233">
        <f>SUM(C139:C144)</f>
        <v>0</v>
      </c>
    </row>
    <row r="139" spans="1:3" ht="12" customHeight="1">
      <c r="A139" s="14" t="s">
        <v>87</v>
      </c>
      <c r="B139" s="8" t="s">
        <v>427</v>
      </c>
      <c r="C139" s="208"/>
    </row>
    <row r="140" spans="1:3" ht="12" customHeight="1">
      <c r="A140" s="14" t="s">
        <v>88</v>
      </c>
      <c r="B140" s="8" t="s">
        <v>419</v>
      </c>
      <c r="C140" s="208"/>
    </row>
    <row r="141" spans="1:3" ht="12" customHeight="1">
      <c r="A141" s="14" t="s">
        <v>89</v>
      </c>
      <c r="B141" s="8" t="s">
        <v>420</v>
      </c>
      <c r="C141" s="208"/>
    </row>
    <row r="142" spans="1:3" ht="12" customHeight="1">
      <c r="A142" s="14" t="s">
        <v>163</v>
      </c>
      <c r="B142" s="8" t="s">
        <v>421</v>
      </c>
      <c r="C142" s="208"/>
    </row>
    <row r="143" spans="1:3" ht="12" customHeight="1" thickBot="1">
      <c r="A143" s="12" t="s">
        <v>164</v>
      </c>
      <c r="B143" s="6" t="s">
        <v>422</v>
      </c>
      <c r="C143" s="210"/>
    </row>
    <row r="144" spans="1:3" ht="12" customHeight="1" thickBot="1">
      <c r="A144" s="461" t="s">
        <v>165</v>
      </c>
      <c r="B144" s="466" t="s">
        <v>423</v>
      </c>
      <c r="C144" s="467"/>
    </row>
    <row r="145" spans="1:3" ht="12" customHeight="1" thickBot="1">
      <c r="A145" s="19" t="s">
        <v>21</v>
      </c>
      <c r="B145" s="112" t="s">
        <v>431</v>
      </c>
      <c r="C145" s="239">
        <f>+C146+C147+C148+C149</f>
        <v>0</v>
      </c>
    </row>
    <row r="146" spans="1:3" ht="12" customHeight="1">
      <c r="A146" s="14" t="s">
        <v>90</v>
      </c>
      <c r="B146" s="8" t="s">
        <v>341</v>
      </c>
      <c r="C146" s="208"/>
    </row>
    <row r="147" spans="1:3" ht="12" customHeight="1">
      <c r="A147" s="14" t="s">
        <v>91</v>
      </c>
      <c r="B147" s="8" t="s">
        <v>342</v>
      </c>
      <c r="C147" s="208"/>
    </row>
    <row r="148" spans="1:3" ht="12" customHeight="1" thickBot="1">
      <c r="A148" s="12" t="s">
        <v>258</v>
      </c>
      <c r="B148" s="6" t="s">
        <v>432</v>
      </c>
      <c r="C148" s="210"/>
    </row>
    <row r="149" spans="1:3" ht="12" customHeight="1" thickBot="1">
      <c r="A149" s="461" t="s">
        <v>259</v>
      </c>
      <c r="B149" s="466" t="s">
        <v>360</v>
      </c>
      <c r="C149" s="467"/>
    </row>
    <row r="150" spans="1:3" ht="12" customHeight="1" thickBot="1">
      <c r="A150" s="19" t="s">
        <v>22</v>
      </c>
      <c r="B150" s="112" t="s">
        <v>433</v>
      </c>
      <c r="C150" s="242">
        <f>SUM(C151:C155)</f>
        <v>0</v>
      </c>
    </row>
    <row r="151" spans="1:3" ht="12" customHeight="1">
      <c r="A151" s="14" t="s">
        <v>92</v>
      </c>
      <c r="B151" s="8" t="s">
        <v>428</v>
      </c>
      <c r="C151" s="208"/>
    </row>
    <row r="152" spans="1:3" ht="12" customHeight="1">
      <c r="A152" s="14" t="s">
        <v>93</v>
      </c>
      <c r="B152" s="8" t="s">
        <v>435</v>
      </c>
      <c r="C152" s="208"/>
    </row>
    <row r="153" spans="1:3" ht="12" customHeight="1">
      <c r="A153" s="14" t="s">
        <v>270</v>
      </c>
      <c r="B153" s="8" t="s">
        <v>430</v>
      </c>
      <c r="C153" s="208"/>
    </row>
    <row r="154" spans="1:3" ht="12" customHeight="1">
      <c r="A154" s="14" t="s">
        <v>271</v>
      </c>
      <c r="B154" s="8" t="s">
        <v>479</v>
      </c>
      <c r="C154" s="208"/>
    </row>
    <row r="155" spans="1:3" ht="12" customHeight="1" thickBot="1">
      <c r="A155" s="14" t="s">
        <v>434</v>
      </c>
      <c r="B155" s="8" t="s">
        <v>436</v>
      </c>
      <c r="C155" s="208"/>
    </row>
    <row r="156" spans="1:3" ht="12" customHeight="1" thickBot="1">
      <c r="A156" s="19" t="s">
        <v>23</v>
      </c>
      <c r="B156" s="112" t="s">
        <v>437</v>
      </c>
      <c r="C156" s="402"/>
    </row>
    <row r="157" spans="1:3" ht="12" customHeight="1" thickBot="1">
      <c r="A157" s="19" t="s">
        <v>24</v>
      </c>
      <c r="B157" s="112" t="s">
        <v>438</v>
      </c>
      <c r="C157" s="402"/>
    </row>
    <row r="158" spans="1:9" ht="15" customHeight="1" thickBot="1">
      <c r="A158" s="19" t="s">
        <v>25</v>
      </c>
      <c r="B158" s="112" t="s">
        <v>440</v>
      </c>
      <c r="C158" s="468">
        <f>+C134+C138+C145+C150+C156+C157</f>
        <v>0</v>
      </c>
      <c r="F158" s="347"/>
      <c r="G158" s="348"/>
      <c r="H158" s="348"/>
      <c r="I158" s="348"/>
    </row>
    <row r="159" spans="1:3" s="335" customFormat="1" ht="17.25" customHeight="1" thickBot="1">
      <c r="A159" s="231" t="s">
        <v>26</v>
      </c>
      <c r="B159" s="469" t="s">
        <v>439</v>
      </c>
      <c r="C159" s="468">
        <f>+C133+C158</f>
        <v>0</v>
      </c>
    </row>
    <row r="160" spans="1:3" ht="15.75" customHeight="1">
      <c r="A160" s="470"/>
      <c r="B160" s="470"/>
      <c r="C160" s="512">
        <f>C92-C159</f>
        <v>0</v>
      </c>
    </row>
    <row r="161" spans="1:3" ht="15.75">
      <c r="A161" s="577" t="s">
        <v>343</v>
      </c>
      <c r="B161" s="577"/>
      <c r="C161" s="577"/>
    </row>
    <row r="162" spans="1:3" ht="15" customHeight="1" thickBot="1">
      <c r="A162" s="578" t="s">
        <v>143</v>
      </c>
      <c r="B162" s="578"/>
      <c r="C162" s="473" t="str">
        <f>C95</f>
        <v>Forintban!</v>
      </c>
    </row>
    <row r="163" spans="1:4" ht="13.5" customHeight="1" thickBot="1">
      <c r="A163" s="19">
        <v>1</v>
      </c>
      <c r="B163" s="26" t="s">
        <v>441</v>
      </c>
      <c r="C163" s="233">
        <f>+C67-C133</f>
        <v>0</v>
      </c>
      <c r="D163" s="349"/>
    </row>
    <row r="164" spans="1:3" ht="27.75" customHeight="1" thickBot="1">
      <c r="A164" s="19" t="s">
        <v>17</v>
      </c>
      <c r="B164" s="26" t="s">
        <v>447</v>
      </c>
      <c r="C164" s="233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5" r:id="rId1"/>
  <rowBreaks count="2" manualBreakCount="2">
    <brk id="67" max="2" man="1"/>
    <brk id="92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54">
      <selection activeCell="C8" sqref="C8"/>
    </sheetView>
  </sheetViews>
  <sheetFormatPr defaultColWidth="9.00390625" defaultRowHeight="12.75"/>
  <cols>
    <col min="1" max="1" width="9.50390625" style="308" customWidth="1"/>
    <col min="2" max="2" width="99.375" style="308" customWidth="1"/>
    <col min="3" max="3" width="21.625" style="309" customWidth="1"/>
    <col min="4" max="4" width="9.00390625" style="333" customWidth="1"/>
    <col min="5" max="16384" width="9.375" style="333" customWidth="1"/>
  </cols>
  <sheetData>
    <row r="1" spans="1:3" ht="18.75" customHeight="1">
      <c r="A1" s="503"/>
      <c r="B1" s="580" t="s">
        <v>560</v>
      </c>
      <c r="C1" s="581"/>
    </row>
    <row r="2" spans="1:3" ht="21.75" customHeight="1">
      <c r="A2" s="504"/>
      <c r="B2" s="505" t="s">
        <v>549</v>
      </c>
      <c r="C2" s="506"/>
    </row>
    <row r="3" spans="1:3" ht="21.75" customHeight="1">
      <c r="A3" s="506"/>
      <c r="B3" s="505" t="s">
        <v>550</v>
      </c>
      <c r="C3" s="506"/>
    </row>
    <row r="4" spans="1:3" ht="21.75" customHeight="1">
      <c r="A4" s="506"/>
      <c r="B4" s="505" t="s">
        <v>530</v>
      </c>
      <c r="C4" s="506"/>
    </row>
    <row r="5" spans="1:3" ht="21.75" customHeight="1">
      <c r="A5" s="503"/>
      <c r="B5" s="503"/>
      <c r="C5" s="507"/>
    </row>
    <row r="6" spans="1:3" ht="15" customHeight="1">
      <c r="A6" s="582" t="s">
        <v>13</v>
      </c>
      <c r="B6" s="582"/>
      <c r="C6" s="582"/>
    </row>
    <row r="7" spans="1:3" ht="15" customHeight="1" thickBot="1">
      <c r="A7" s="583" t="s">
        <v>141</v>
      </c>
      <c r="B7" s="583"/>
      <c r="C7" s="471" t="str">
        <f>CONCATENATE('KV_1.sz.mell.'!C7)</f>
        <v>Forintban!</v>
      </c>
    </row>
    <row r="8" spans="1:3" ht="24" customHeight="1" thickBot="1">
      <c r="A8" s="508" t="s">
        <v>65</v>
      </c>
      <c r="B8" s="509" t="s">
        <v>15</v>
      </c>
      <c r="C8" s="510" t="s">
        <v>552</v>
      </c>
    </row>
    <row r="9" spans="1:3" s="334" customFormat="1" ht="12" customHeight="1" thickBot="1">
      <c r="A9" s="456"/>
      <c r="B9" s="457" t="s">
        <v>454</v>
      </c>
      <c r="C9" s="458" t="s">
        <v>455</v>
      </c>
    </row>
    <row r="10" spans="1:3" s="335" customFormat="1" ht="12" customHeight="1" thickBot="1">
      <c r="A10" s="19" t="s">
        <v>16</v>
      </c>
      <c r="B10" s="20" t="s">
        <v>223</v>
      </c>
      <c r="C10" s="233">
        <f>+C11+C12+C13+C14+C15+C16</f>
        <v>0</v>
      </c>
    </row>
    <row r="11" spans="1:3" s="335" customFormat="1" ht="12" customHeight="1">
      <c r="A11" s="14" t="s">
        <v>94</v>
      </c>
      <c r="B11" s="336" t="s">
        <v>224</v>
      </c>
      <c r="C11" s="236"/>
    </row>
    <row r="12" spans="1:3" s="335" customFormat="1" ht="12" customHeight="1">
      <c r="A12" s="13" t="s">
        <v>95</v>
      </c>
      <c r="B12" s="337" t="s">
        <v>225</v>
      </c>
      <c r="C12" s="235"/>
    </row>
    <row r="13" spans="1:3" s="335" customFormat="1" ht="12" customHeight="1">
      <c r="A13" s="13" t="s">
        <v>96</v>
      </c>
      <c r="B13" s="337" t="s">
        <v>500</v>
      </c>
      <c r="C13" s="235"/>
    </row>
    <row r="14" spans="1:3" s="335" customFormat="1" ht="12" customHeight="1">
      <c r="A14" s="13" t="s">
        <v>97</v>
      </c>
      <c r="B14" s="337" t="s">
        <v>226</v>
      </c>
      <c r="C14" s="235"/>
    </row>
    <row r="15" spans="1:3" s="335" customFormat="1" ht="12" customHeight="1">
      <c r="A15" s="13" t="s">
        <v>138</v>
      </c>
      <c r="B15" s="229" t="s">
        <v>400</v>
      </c>
      <c r="C15" s="235"/>
    </row>
    <row r="16" spans="1:3" s="335" customFormat="1" ht="12" customHeight="1" thickBot="1">
      <c r="A16" s="15" t="s">
        <v>98</v>
      </c>
      <c r="B16" s="230" t="s">
        <v>401</v>
      </c>
      <c r="C16" s="235"/>
    </row>
    <row r="17" spans="1:3" s="335" customFormat="1" ht="12" customHeight="1" thickBot="1">
      <c r="A17" s="19" t="s">
        <v>17</v>
      </c>
      <c r="B17" s="228" t="s">
        <v>227</v>
      </c>
      <c r="C17" s="233">
        <f>+C18+C19+C20+C21+C22</f>
        <v>0</v>
      </c>
    </row>
    <row r="18" spans="1:3" s="335" customFormat="1" ht="12" customHeight="1">
      <c r="A18" s="14" t="s">
        <v>100</v>
      </c>
      <c r="B18" s="336" t="s">
        <v>228</v>
      </c>
      <c r="C18" s="236"/>
    </row>
    <row r="19" spans="1:3" s="335" customFormat="1" ht="12" customHeight="1">
      <c r="A19" s="13" t="s">
        <v>101</v>
      </c>
      <c r="B19" s="337" t="s">
        <v>229</v>
      </c>
      <c r="C19" s="235"/>
    </row>
    <row r="20" spans="1:3" s="335" customFormat="1" ht="12" customHeight="1">
      <c r="A20" s="13" t="s">
        <v>102</v>
      </c>
      <c r="B20" s="337" t="s">
        <v>390</v>
      </c>
      <c r="C20" s="235"/>
    </row>
    <row r="21" spans="1:3" s="335" customFormat="1" ht="12" customHeight="1">
      <c r="A21" s="13" t="s">
        <v>103</v>
      </c>
      <c r="B21" s="337" t="s">
        <v>391</v>
      </c>
      <c r="C21" s="235"/>
    </row>
    <row r="22" spans="1:3" s="335" customFormat="1" ht="12" customHeight="1">
      <c r="A22" s="13" t="s">
        <v>104</v>
      </c>
      <c r="B22" s="337" t="s">
        <v>522</v>
      </c>
      <c r="C22" s="235"/>
    </row>
    <row r="23" spans="1:3" s="335" customFormat="1" ht="12" customHeight="1" thickBot="1">
      <c r="A23" s="15" t="s">
        <v>113</v>
      </c>
      <c r="B23" s="230" t="s">
        <v>231</v>
      </c>
      <c r="C23" s="237"/>
    </row>
    <row r="24" spans="1:3" s="335" customFormat="1" ht="12" customHeight="1" thickBot="1">
      <c r="A24" s="19" t="s">
        <v>18</v>
      </c>
      <c r="B24" s="20" t="s">
        <v>232</v>
      </c>
      <c r="C24" s="233">
        <f>+C25+C26+C27+C28+C29</f>
        <v>0</v>
      </c>
    </row>
    <row r="25" spans="1:3" s="335" customFormat="1" ht="12" customHeight="1">
      <c r="A25" s="14" t="s">
        <v>83</v>
      </c>
      <c r="B25" s="336" t="s">
        <v>233</v>
      </c>
      <c r="C25" s="236"/>
    </row>
    <row r="26" spans="1:3" s="335" customFormat="1" ht="12" customHeight="1">
      <c r="A26" s="13" t="s">
        <v>84</v>
      </c>
      <c r="B26" s="337" t="s">
        <v>234</v>
      </c>
      <c r="C26" s="235"/>
    </row>
    <row r="27" spans="1:3" s="335" customFormat="1" ht="12" customHeight="1">
      <c r="A27" s="13" t="s">
        <v>85</v>
      </c>
      <c r="B27" s="337" t="s">
        <v>392</v>
      </c>
      <c r="C27" s="235"/>
    </row>
    <row r="28" spans="1:3" s="335" customFormat="1" ht="12" customHeight="1">
      <c r="A28" s="13" t="s">
        <v>86</v>
      </c>
      <c r="B28" s="337" t="s">
        <v>393</v>
      </c>
      <c r="C28" s="235"/>
    </row>
    <row r="29" spans="1:3" s="335" customFormat="1" ht="12" customHeight="1">
      <c r="A29" s="13" t="s">
        <v>159</v>
      </c>
      <c r="B29" s="337" t="s">
        <v>235</v>
      </c>
      <c r="C29" s="235"/>
    </row>
    <row r="30" spans="1:3" s="450" customFormat="1" ht="12" customHeight="1" thickBot="1">
      <c r="A30" s="459" t="s">
        <v>160</v>
      </c>
      <c r="B30" s="448" t="s">
        <v>517</v>
      </c>
      <c r="C30" s="449"/>
    </row>
    <row r="31" spans="1:3" s="335" customFormat="1" ht="12" customHeight="1" thickBot="1">
      <c r="A31" s="19" t="s">
        <v>161</v>
      </c>
      <c r="B31" s="20" t="s">
        <v>501</v>
      </c>
      <c r="C31" s="239">
        <f>SUM(C32:C38)</f>
        <v>0</v>
      </c>
    </row>
    <row r="32" spans="1:3" s="335" customFormat="1" ht="12" customHeight="1">
      <c r="A32" s="14" t="s">
        <v>238</v>
      </c>
      <c r="B32" s="336" t="s">
        <v>536</v>
      </c>
      <c r="C32" s="236"/>
    </row>
    <row r="33" spans="1:3" s="335" customFormat="1" ht="12" customHeight="1">
      <c r="A33" s="13" t="s">
        <v>239</v>
      </c>
      <c r="B33" s="337" t="s">
        <v>505</v>
      </c>
      <c r="C33" s="235"/>
    </row>
    <row r="34" spans="1:3" s="335" customFormat="1" ht="12" customHeight="1">
      <c r="A34" s="13" t="s">
        <v>240</v>
      </c>
      <c r="B34" s="337" t="s">
        <v>506</v>
      </c>
      <c r="C34" s="235"/>
    </row>
    <row r="35" spans="1:3" s="335" customFormat="1" ht="12" customHeight="1">
      <c r="A35" s="13" t="s">
        <v>241</v>
      </c>
      <c r="B35" s="337" t="s">
        <v>507</v>
      </c>
      <c r="C35" s="235"/>
    </row>
    <row r="36" spans="1:3" s="335" customFormat="1" ht="12" customHeight="1">
      <c r="A36" s="13" t="s">
        <v>502</v>
      </c>
      <c r="B36" s="337" t="s">
        <v>242</v>
      </c>
      <c r="C36" s="235"/>
    </row>
    <row r="37" spans="1:3" s="335" customFormat="1" ht="12" customHeight="1">
      <c r="A37" s="13" t="s">
        <v>503</v>
      </c>
      <c r="B37" s="337" t="s">
        <v>243</v>
      </c>
      <c r="C37" s="235"/>
    </row>
    <row r="38" spans="1:3" s="335" customFormat="1" ht="12" customHeight="1" thickBot="1">
      <c r="A38" s="15" t="s">
        <v>504</v>
      </c>
      <c r="B38" s="417" t="s">
        <v>244</v>
      </c>
      <c r="C38" s="237"/>
    </row>
    <row r="39" spans="1:3" s="335" customFormat="1" ht="12" customHeight="1" thickBot="1">
      <c r="A39" s="19" t="s">
        <v>20</v>
      </c>
      <c r="B39" s="20" t="s">
        <v>402</v>
      </c>
      <c r="C39" s="233">
        <f>SUM(C40:C50)</f>
        <v>0</v>
      </c>
    </row>
    <row r="40" spans="1:3" s="335" customFormat="1" ht="12" customHeight="1">
      <c r="A40" s="14" t="s">
        <v>87</v>
      </c>
      <c r="B40" s="336" t="s">
        <v>247</v>
      </c>
      <c r="C40" s="236"/>
    </row>
    <row r="41" spans="1:3" s="335" customFormat="1" ht="12" customHeight="1">
      <c r="A41" s="13" t="s">
        <v>88</v>
      </c>
      <c r="B41" s="337" t="s">
        <v>248</v>
      </c>
      <c r="C41" s="235"/>
    </row>
    <row r="42" spans="1:3" s="335" customFormat="1" ht="12" customHeight="1">
      <c r="A42" s="13" t="s">
        <v>89</v>
      </c>
      <c r="B42" s="337" t="s">
        <v>249</v>
      </c>
      <c r="C42" s="235"/>
    </row>
    <row r="43" spans="1:3" s="335" customFormat="1" ht="12" customHeight="1">
      <c r="A43" s="13" t="s">
        <v>163</v>
      </c>
      <c r="B43" s="337" t="s">
        <v>250</v>
      </c>
      <c r="C43" s="235"/>
    </row>
    <row r="44" spans="1:3" s="335" customFormat="1" ht="12" customHeight="1">
      <c r="A44" s="13" t="s">
        <v>164</v>
      </c>
      <c r="B44" s="337" t="s">
        <v>251</v>
      </c>
      <c r="C44" s="235"/>
    </row>
    <row r="45" spans="1:3" s="335" customFormat="1" ht="12" customHeight="1">
      <c r="A45" s="13" t="s">
        <v>165</v>
      </c>
      <c r="B45" s="337" t="s">
        <v>252</v>
      </c>
      <c r="C45" s="235"/>
    </row>
    <row r="46" spans="1:3" s="335" customFormat="1" ht="12" customHeight="1">
      <c r="A46" s="13" t="s">
        <v>166</v>
      </c>
      <c r="B46" s="337" t="s">
        <v>253</v>
      </c>
      <c r="C46" s="235"/>
    </row>
    <row r="47" spans="1:3" s="335" customFormat="1" ht="12" customHeight="1">
      <c r="A47" s="13" t="s">
        <v>167</v>
      </c>
      <c r="B47" s="337" t="s">
        <v>508</v>
      </c>
      <c r="C47" s="235"/>
    </row>
    <row r="48" spans="1:3" s="335" customFormat="1" ht="12" customHeight="1">
      <c r="A48" s="13" t="s">
        <v>245</v>
      </c>
      <c r="B48" s="337" t="s">
        <v>255</v>
      </c>
      <c r="C48" s="238"/>
    </row>
    <row r="49" spans="1:3" s="335" customFormat="1" ht="12" customHeight="1">
      <c r="A49" s="15" t="s">
        <v>246</v>
      </c>
      <c r="B49" s="338" t="s">
        <v>404</v>
      </c>
      <c r="C49" s="325"/>
    </row>
    <row r="50" spans="1:3" s="335" customFormat="1" ht="12" customHeight="1" thickBot="1">
      <c r="A50" s="15" t="s">
        <v>403</v>
      </c>
      <c r="B50" s="230" t="s">
        <v>256</v>
      </c>
      <c r="C50" s="325"/>
    </row>
    <row r="51" spans="1:3" s="335" customFormat="1" ht="12" customHeight="1" thickBot="1">
      <c r="A51" s="19" t="s">
        <v>21</v>
      </c>
      <c r="B51" s="20" t="s">
        <v>257</v>
      </c>
      <c r="C51" s="233">
        <f>SUM(C52:C56)</f>
        <v>0</v>
      </c>
    </row>
    <row r="52" spans="1:3" s="335" customFormat="1" ht="12" customHeight="1">
      <c r="A52" s="14" t="s">
        <v>90</v>
      </c>
      <c r="B52" s="336" t="s">
        <v>261</v>
      </c>
      <c r="C52" s="378"/>
    </row>
    <row r="53" spans="1:3" s="335" customFormat="1" ht="12" customHeight="1">
      <c r="A53" s="13" t="s">
        <v>91</v>
      </c>
      <c r="B53" s="337" t="s">
        <v>262</v>
      </c>
      <c r="C53" s="238"/>
    </row>
    <row r="54" spans="1:3" s="335" customFormat="1" ht="12" customHeight="1">
      <c r="A54" s="13" t="s">
        <v>258</v>
      </c>
      <c r="B54" s="337" t="s">
        <v>263</v>
      </c>
      <c r="C54" s="238"/>
    </row>
    <row r="55" spans="1:3" s="335" customFormat="1" ht="12" customHeight="1">
      <c r="A55" s="13" t="s">
        <v>259</v>
      </c>
      <c r="B55" s="337" t="s">
        <v>264</v>
      </c>
      <c r="C55" s="238"/>
    </row>
    <row r="56" spans="1:3" s="335" customFormat="1" ht="12" customHeight="1" thickBot="1">
      <c r="A56" s="15" t="s">
        <v>260</v>
      </c>
      <c r="B56" s="230" t="s">
        <v>265</v>
      </c>
      <c r="C56" s="325"/>
    </row>
    <row r="57" spans="1:3" s="335" customFormat="1" ht="12" customHeight="1" thickBot="1">
      <c r="A57" s="19" t="s">
        <v>168</v>
      </c>
      <c r="B57" s="20" t="s">
        <v>266</v>
      </c>
      <c r="C57" s="233">
        <f>SUM(C58:C60)</f>
        <v>0</v>
      </c>
    </row>
    <row r="58" spans="1:3" s="335" customFormat="1" ht="12" customHeight="1">
      <c r="A58" s="14" t="s">
        <v>92</v>
      </c>
      <c r="B58" s="336" t="s">
        <v>267</v>
      </c>
      <c r="C58" s="236"/>
    </row>
    <row r="59" spans="1:3" s="335" customFormat="1" ht="12" customHeight="1">
      <c r="A59" s="13" t="s">
        <v>93</v>
      </c>
      <c r="B59" s="337" t="s">
        <v>394</v>
      </c>
      <c r="C59" s="235"/>
    </row>
    <row r="60" spans="1:3" s="335" customFormat="1" ht="12" customHeight="1">
      <c r="A60" s="13" t="s">
        <v>270</v>
      </c>
      <c r="B60" s="337" t="s">
        <v>268</v>
      </c>
      <c r="C60" s="235"/>
    </row>
    <row r="61" spans="1:3" s="335" customFormat="1" ht="12" customHeight="1" thickBot="1">
      <c r="A61" s="15" t="s">
        <v>271</v>
      </c>
      <c r="B61" s="230" t="s">
        <v>269</v>
      </c>
      <c r="C61" s="237"/>
    </row>
    <row r="62" spans="1:3" s="335" customFormat="1" ht="12" customHeight="1" thickBot="1">
      <c r="A62" s="19" t="s">
        <v>23</v>
      </c>
      <c r="B62" s="228" t="s">
        <v>272</v>
      </c>
      <c r="C62" s="233">
        <f>SUM(C63:C65)</f>
        <v>0</v>
      </c>
    </row>
    <row r="63" spans="1:3" s="335" customFormat="1" ht="12" customHeight="1">
      <c r="A63" s="14" t="s">
        <v>169</v>
      </c>
      <c r="B63" s="336" t="s">
        <v>274</v>
      </c>
      <c r="C63" s="238"/>
    </row>
    <row r="64" spans="1:3" s="335" customFormat="1" ht="12" customHeight="1">
      <c r="A64" s="13" t="s">
        <v>170</v>
      </c>
      <c r="B64" s="337" t="s">
        <v>395</v>
      </c>
      <c r="C64" s="238"/>
    </row>
    <row r="65" spans="1:3" s="335" customFormat="1" ht="12" customHeight="1">
      <c r="A65" s="13" t="s">
        <v>202</v>
      </c>
      <c r="B65" s="337" t="s">
        <v>275</v>
      </c>
      <c r="C65" s="238"/>
    </row>
    <row r="66" spans="1:3" s="335" customFormat="1" ht="12" customHeight="1" thickBot="1">
      <c r="A66" s="15" t="s">
        <v>273</v>
      </c>
      <c r="B66" s="230" t="s">
        <v>276</v>
      </c>
      <c r="C66" s="238"/>
    </row>
    <row r="67" spans="1:3" s="335" customFormat="1" ht="12" customHeight="1" thickBot="1">
      <c r="A67" s="403" t="s">
        <v>443</v>
      </c>
      <c r="B67" s="20" t="s">
        <v>277</v>
      </c>
      <c r="C67" s="239">
        <f>+C10+C17+C24+C31+C39+C51+C57+C62</f>
        <v>0</v>
      </c>
    </row>
    <row r="68" spans="1:3" s="335" customFormat="1" ht="12" customHeight="1" thickBot="1">
      <c r="A68" s="380" t="s">
        <v>278</v>
      </c>
      <c r="B68" s="228" t="s">
        <v>279</v>
      </c>
      <c r="C68" s="233">
        <f>SUM(C69:C71)</f>
        <v>0</v>
      </c>
    </row>
    <row r="69" spans="1:3" s="335" customFormat="1" ht="12" customHeight="1">
      <c r="A69" s="14" t="s">
        <v>307</v>
      </c>
      <c r="B69" s="336" t="s">
        <v>280</v>
      </c>
      <c r="C69" s="238"/>
    </row>
    <row r="70" spans="1:3" s="335" customFormat="1" ht="12" customHeight="1">
      <c r="A70" s="13" t="s">
        <v>316</v>
      </c>
      <c r="B70" s="337" t="s">
        <v>281</v>
      </c>
      <c r="C70" s="238"/>
    </row>
    <row r="71" spans="1:3" s="335" customFormat="1" ht="12" customHeight="1" thickBot="1">
      <c r="A71" s="15" t="s">
        <v>317</v>
      </c>
      <c r="B71" s="397" t="s">
        <v>518</v>
      </c>
      <c r="C71" s="238"/>
    </row>
    <row r="72" spans="1:3" s="335" customFormat="1" ht="12" customHeight="1" thickBot="1">
      <c r="A72" s="380" t="s">
        <v>283</v>
      </c>
      <c r="B72" s="228" t="s">
        <v>284</v>
      </c>
      <c r="C72" s="233">
        <f>SUM(C73:C76)</f>
        <v>0</v>
      </c>
    </row>
    <row r="73" spans="1:3" s="335" customFormat="1" ht="12" customHeight="1">
      <c r="A73" s="14" t="s">
        <v>139</v>
      </c>
      <c r="B73" s="336" t="s">
        <v>285</v>
      </c>
      <c r="C73" s="238"/>
    </row>
    <row r="74" spans="1:3" s="335" customFormat="1" ht="12" customHeight="1">
      <c r="A74" s="13" t="s">
        <v>140</v>
      </c>
      <c r="B74" s="337" t="s">
        <v>519</v>
      </c>
      <c r="C74" s="238"/>
    </row>
    <row r="75" spans="1:3" s="335" customFormat="1" ht="12" customHeight="1" thickBot="1">
      <c r="A75" s="15" t="s">
        <v>308</v>
      </c>
      <c r="B75" s="338" t="s">
        <v>286</v>
      </c>
      <c r="C75" s="325"/>
    </row>
    <row r="76" spans="1:3" s="335" customFormat="1" ht="12" customHeight="1" thickBot="1">
      <c r="A76" s="461" t="s">
        <v>309</v>
      </c>
      <c r="B76" s="462" t="s">
        <v>520</v>
      </c>
      <c r="C76" s="463"/>
    </row>
    <row r="77" spans="1:3" s="335" customFormat="1" ht="12" customHeight="1" thickBot="1">
      <c r="A77" s="380" t="s">
        <v>287</v>
      </c>
      <c r="B77" s="228" t="s">
        <v>288</v>
      </c>
      <c r="C77" s="233">
        <f>SUM(C78:C79)</f>
        <v>0</v>
      </c>
    </row>
    <row r="78" spans="1:3" s="335" customFormat="1" ht="12" customHeight="1" thickBot="1">
      <c r="A78" s="12" t="s">
        <v>310</v>
      </c>
      <c r="B78" s="460" t="s">
        <v>289</v>
      </c>
      <c r="C78" s="325"/>
    </row>
    <row r="79" spans="1:3" s="335" customFormat="1" ht="12" customHeight="1" thickBot="1">
      <c r="A79" s="461" t="s">
        <v>311</v>
      </c>
      <c r="B79" s="462" t="s">
        <v>290</v>
      </c>
      <c r="C79" s="463"/>
    </row>
    <row r="80" spans="1:3" s="335" customFormat="1" ht="12" customHeight="1" thickBot="1">
      <c r="A80" s="380" t="s">
        <v>291</v>
      </c>
      <c r="B80" s="228" t="s">
        <v>292</v>
      </c>
      <c r="C80" s="233">
        <f>SUM(C81:C83)</f>
        <v>0</v>
      </c>
    </row>
    <row r="81" spans="1:3" s="335" customFormat="1" ht="12" customHeight="1">
      <c r="A81" s="14" t="s">
        <v>312</v>
      </c>
      <c r="B81" s="336" t="s">
        <v>293</v>
      </c>
      <c r="C81" s="238"/>
    </row>
    <row r="82" spans="1:3" s="335" customFormat="1" ht="12" customHeight="1">
      <c r="A82" s="13" t="s">
        <v>313</v>
      </c>
      <c r="B82" s="337" t="s">
        <v>294</v>
      </c>
      <c r="C82" s="238"/>
    </row>
    <row r="83" spans="1:3" s="335" customFormat="1" ht="12" customHeight="1" thickBot="1">
      <c r="A83" s="17" t="s">
        <v>314</v>
      </c>
      <c r="B83" s="464" t="s">
        <v>521</v>
      </c>
      <c r="C83" s="465"/>
    </row>
    <row r="84" spans="1:3" s="335" customFormat="1" ht="12" customHeight="1" thickBot="1">
      <c r="A84" s="380" t="s">
        <v>295</v>
      </c>
      <c r="B84" s="228" t="s">
        <v>315</v>
      </c>
      <c r="C84" s="233">
        <f>SUM(C85:C88)</f>
        <v>0</v>
      </c>
    </row>
    <row r="85" spans="1:3" s="335" customFormat="1" ht="12" customHeight="1">
      <c r="A85" s="340" t="s">
        <v>296</v>
      </c>
      <c r="B85" s="336" t="s">
        <v>297</v>
      </c>
      <c r="C85" s="238"/>
    </row>
    <row r="86" spans="1:3" s="335" customFormat="1" ht="12" customHeight="1">
      <c r="A86" s="341" t="s">
        <v>298</v>
      </c>
      <c r="B86" s="337" t="s">
        <v>299</v>
      </c>
      <c r="C86" s="238"/>
    </row>
    <row r="87" spans="1:3" s="335" customFormat="1" ht="12" customHeight="1">
      <c r="A87" s="341" t="s">
        <v>300</v>
      </c>
      <c r="B87" s="337" t="s">
        <v>301</v>
      </c>
      <c r="C87" s="238"/>
    </row>
    <row r="88" spans="1:3" s="335" customFormat="1" ht="12" customHeight="1" thickBot="1">
      <c r="A88" s="342" t="s">
        <v>302</v>
      </c>
      <c r="B88" s="230" t="s">
        <v>303</v>
      </c>
      <c r="C88" s="238"/>
    </row>
    <row r="89" spans="1:3" s="335" customFormat="1" ht="12" customHeight="1" thickBot="1">
      <c r="A89" s="380" t="s">
        <v>304</v>
      </c>
      <c r="B89" s="228" t="s">
        <v>442</v>
      </c>
      <c r="C89" s="379"/>
    </row>
    <row r="90" spans="1:3" s="335" customFormat="1" ht="13.5" customHeight="1" thickBot="1">
      <c r="A90" s="380" t="s">
        <v>306</v>
      </c>
      <c r="B90" s="228" t="s">
        <v>305</v>
      </c>
      <c r="C90" s="379"/>
    </row>
    <row r="91" spans="1:3" s="335" customFormat="1" ht="15.75" customHeight="1" thickBot="1">
      <c r="A91" s="380" t="s">
        <v>318</v>
      </c>
      <c r="B91" s="343" t="s">
        <v>445</v>
      </c>
      <c r="C91" s="239">
        <f>+C68+C72+C77+C80+C84+C90+C89</f>
        <v>0</v>
      </c>
    </row>
    <row r="92" spans="1:3" s="335" customFormat="1" ht="16.5" customHeight="1" thickBot="1">
      <c r="A92" s="381" t="s">
        <v>444</v>
      </c>
      <c r="B92" s="344" t="s">
        <v>446</v>
      </c>
      <c r="C92" s="239">
        <f>+C67+C91</f>
        <v>0</v>
      </c>
    </row>
    <row r="93" spans="1:3" s="335" customFormat="1" ht="10.5" customHeight="1">
      <c r="A93" s="4"/>
      <c r="B93" s="5"/>
      <c r="C93" s="240"/>
    </row>
    <row r="94" spans="1:3" ht="16.5" customHeight="1">
      <c r="A94" s="579" t="s">
        <v>44</v>
      </c>
      <c r="B94" s="579"/>
      <c r="C94" s="579"/>
    </row>
    <row r="95" spans="1:3" s="345" customFormat="1" ht="16.5" customHeight="1" thickBot="1">
      <c r="A95" s="584" t="s">
        <v>142</v>
      </c>
      <c r="B95" s="584"/>
      <c r="C95" s="472" t="str">
        <f>C7</f>
        <v>Forintban!</v>
      </c>
    </row>
    <row r="96" spans="1:3" ht="37.5" customHeight="1" thickBot="1">
      <c r="A96" s="453" t="s">
        <v>65</v>
      </c>
      <c r="B96" s="454" t="s">
        <v>45</v>
      </c>
      <c r="C96" s="455" t="str">
        <f>+C8</f>
        <v>2020. évi előirányzat</v>
      </c>
    </row>
    <row r="97" spans="1:3" s="334" customFormat="1" ht="12" customHeight="1" thickBot="1">
      <c r="A97" s="453"/>
      <c r="B97" s="454" t="s">
        <v>454</v>
      </c>
      <c r="C97" s="455" t="s">
        <v>455</v>
      </c>
    </row>
    <row r="98" spans="1:3" ht="12" customHeight="1" thickBot="1">
      <c r="A98" s="21" t="s">
        <v>16</v>
      </c>
      <c r="B98" s="27" t="s">
        <v>405</v>
      </c>
      <c r="C98" s="232">
        <f>C99+C100+C101+C102+C103+C116</f>
        <v>0</v>
      </c>
    </row>
    <row r="99" spans="1:3" ht="12" customHeight="1">
      <c r="A99" s="16" t="s">
        <v>94</v>
      </c>
      <c r="B99" s="9" t="s">
        <v>46</v>
      </c>
      <c r="C99" s="234"/>
    </row>
    <row r="100" spans="1:3" ht="12" customHeight="1">
      <c r="A100" s="13" t="s">
        <v>95</v>
      </c>
      <c r="B100" s="7" t="s">
        <v>171</v>
      </c>
      <c r="C100" s="235"/>
    </row>
    <row r="101" spans="1:3" ht="12" customHeight="1">
      <c r="A101" s="13" t="s">
        <v>96</v>
      </c>
      <c r="B101" s="7" t="s">
        <v>130</v>
      </c>
      <c r="C101" s="237"/>
    </row>
    <row r="102" spans="1:3" ht="12" customHeight="1">
      <c r="A102" s="13" t="s">
        <v>97</v>
      </c>
      <c r="B102" s="10" t="s">
        <v>172</v>
      </c>
      <c r="C102" s="237"/>
    </row>
    <row r="103" spans="1:3" ht="12" customHeight="1">
      <c r="A103" s="13" t="s">
        <v>108</v>
      </c>
      <c r="B103" s="18" t="s">
        <v>173</v>
      </c>
      <c r="C103" s="237"/>
    </row>
    <row r="104" spans="1:3" ht="12" customHeight="1">
      <c r="A104" s="13" t="s">
        <v>98</v>
      </c>
      <c r="B104" s="7" t="s">
        <v>410</v>
      </c>
      <c r="C104" s="237"/>
    </row>
    <row r="105" spans="1:3" ht="12" customHeight="1">
      <c r="A105" s="13" t="s">
        <v>99</v>
      </c>
      <c r="B105" s="124" t="s">
        <v>409</v>
      </c>
      <c r="C105" s="237"/>
    </row>
    <row r="106" spans="1:3" ht="12" customHeight="1">
      <c r="A106" s="13" t="s">
        <v>109</v>
      </c>
      <c r="B106" s="124" t="s">
        <v>408</v>
      </c>
      <c r="C106" s="237"/>
    </row>
    <row r="107" spans="1:3" ht="12" customHeight="1">
      <c r="A107" s="13" t="s">
        <v>110</v>
      </c>
      <c r="B107" s="122" t="s">
        <v>321</v>
      </c>
      <c r="C107" s="237"/>
    </row>
    <row r="108" spans="1:3" ht="12" customHeight="1">
      <c r="A108" s="13" t="s">
        <v>111</v>
      </c>
      <c r="B108" s="123" t="s">
        <v>322</v>
      </c>
      <c r="C108" s="237"/>
    </row>
    <row r="109" spans="1:3" ht="12" customHeight="1">
      <c r="A109" s="13" t="s">
        <v>112</v>
      </c>
      <c r="B109" s="123" t="s">
        <v>323</v>
      </c>
      <c r="C109" s="237"/>
    </row>
    <row r="110" spans="1:3" ht="12" customHeight="1">
      <c r="A110" s="13" t="s">
        <v>114</v>
      </c>
      <c r="B110" s="122" t="s">
        <v>324</v>
      </c>
      <c r="C110" s="237"/>
    </row>
    <row r="111" spans="1:3" ht="12" customHeight="1">
      <c r="A111" s="13" t="s">
        <v>174</v>
      </c>
      <c r="B111" s="122" t="s">
        <v>325</v>
      </c>
      <c r="C111" s="237"/>
    </row>
    <row r="112" spans="1:3" ht="12" customHeight="1">
      <c r="A112" s="13" t="s">
        <v>319</v>
      </c>
      <c r="B112" s="123" t="s">
        <v>326</v>
      </c>
      <c r="C112" s="237"/>
    </row>
    <row r="113" spans="1:3" ht="12" customHeight="1">
      <c r="A113" s="12" t="s">
        <v>320</v>
      </c>
      <c r="B113" s="124" t="s">
        <v>327</v>
      </c>
      <c r="C113" s="237"/>
    </row>
    <row r="114" spans="1:3" ht="12" customHeight="1">
      <c r="A114" s="13" t="s">
        <v>406</v>
      </c>
      <c r="B114" s="124" t="s">
        <v>328</v>
      </c>
      <c r="C114" s="237"/>
    </row>
    <row r="115" spans="1:3" ht="12" customHeight="1">
      <c r="A115" s="15" t="s">
        <v>407</v>
      </c>
      <c r="B115" s="124" t="s">
        <v>329</v>
      </c>
      <c r="C115" s="237"/>
    </row>
    <row r="116" spans="1:3" ht="12" customHeight="1">
      <c r="A116" s="13" t="s">
        <v>411</v>
      </c>
      <c r="B116" s="10" t="s">
        <v>47</v>
      </c>
      <c r="C116" s="235"/>
    </row>
    <row r="117" spans="1:3" ht="12" customHeight="1">
      <c r="A117" s="13" t="s">
        <v>412</v>
      </c>
      <c r="B117" s="7" t="s">
        <v>414</v>
      </c>
      <c r="C117" s="235"/>
    </row>
    <row r="118" spans="1:3" ht="12" customHeight="1" thickBot="1">
      <c r="A118" s="17" t="s">
        <v>413</v>
      </c>
      <c r="B118" s="401" t="s">
        <v>415</v>
      </c>
      <c r="C118" s="241"/>
    </row>
    <row r="119" spans="1:3" ht="12" customHeight="1" thickBot="1">
      <c r="A119" s="398" t="s">
        <v>17</v>
      </c>
      <c r="B119" s="399" t="s">
        <v>330</v>
      </c>
      <c r="C119" s="400">
        <f>+C120+C122+C124</f>
        <v>0</v>
      </c>
    </row>
    <row r="120" spans="1:3" ht="12" customHeight="1">
      <c r="A120" s="14" t="s">
        <v>100</v>
      </c>
      <c r="B120" s="7" t="s">
        <v>201</v>
      </c>
      <c r="C120" s="236"/>
    </row>
    <row r="121" spans="1:3" ht="12" customHeight="1">
      <c r="A121" s="14" t="s">
        <v>101</v>
      </c>
      <c r="B121" s="11" t="s">
        <v>334</v>
      </c>
      <c r="C121" s="236"/>
    </row>
    <row r="122" spans="1:3" ht="12" customHeight="1">
      <c r="A122" s="14" t="s">
        <v>102</v>
      </c>
      <c r="B122" s="11" t="s">
        <v>175</v>
      </c>
      <c r="C122" s="235"/>
    </row>
    <row r="123" spans="1:3" ht="12" customHeight="1">
      <c r="A123" s="14" t="s">
        <v>103</v>
      </c>
      <c r="B123" s="11" t="s">
        <v>335</v>
      </c>
      <c r="C123" s="208"/>
    </row>
    <row r="124" spans="1:3" ht="12" customHeight="1">
      <c r="A124" s="14" t="s">
        <v>104</v>
      </c>
      <c r="B124" s="230" t="s">
        <v>523</v>
      </c>
      <c r="C124" s="208"/>
    </row>
    <row r="125" spans="1:3" ht="12" customHeight="1">
      <c r="A125" s="14" t="s">
        <v>113</v>
      </c>
      <c r="B125" s="229" t="s">
        <v>396</v>
      </c>
      <c r="C125" s="208"/>
    </row>
    <row r="126" spans="1:3" ht="12" customHeight="1">
      <c r="A126" s="14" t="s">
        <v>115</v>
      </c>
      <c r="B126" s="332" t="s">
        <v>340</v>
      </c>
      <c r="C126" s="208"/>
    </row>
    <row r="127" spans="1:3" ht="15.75">
      <c r="A127" s="14" t="s">
        <v>176</v>
      </c>
      <c r="B127" s="123" t="s">
        <v>323</v>
      </c>
      <c r="C127" s="208"/>
    </row>
    <row r="128" spans="1:3" ht="12" customHeight="1">
      <c r="A128" s="14" t="s">
        <v>177</v>
      </c>
      <c r="B128" s="123" t="s">
        <v>339</v>
      </c>
      <c r="C128" s="208"/>
    </row>
    <row r="129" spans="1:3" ht="12" customHeight="1">
      <c r="A129" s="14" t="s">
        <v>178</v>
      </c>
      <c r="B129" s="123" t="s">
        <v>338</v>
      </c>
      <c r="C129" s="208"/>
    </row>
    <row r="130" spans="1:3" ht="12" customHeight="1">
      <c r="A130" s="14" t="s">
        <v>331</v>
      </c>
      <c r="B130" s="123" t="s">
        <v>326</v>
      </c>
      <c r="C130" s="208"/>
    </row>
    <row r="131" spans="1:3" ht="12" customHeight="1">
      <c r="A131" s="14" t="s">
        <v>332</v>
      </c>
      <c r="B131" s="123" t="s">
        <v>337</v>
      </c>
      <c r="C131" s="208"/>
    </row>
    <row r="132" spans="1:3" ht="16.5" thickBot="1">
      <c r="A132" s="12" t="s">
        <v>333</v>
      </c>
      <c r="B132" s="123" t="s">
        <v>336</v>
      </c>
      <c r="C132" s="210"/>
    </row>
    <row r="133" spans="1:3" ht="12" customHeight="1" thickBot="1">
      <c r="A133" s="19" t="s">
        <v>18</v>
      </c>
      <c r="B133" s="112" t="s">
        <v>416</v>
      </c>
      <c r="C133" s="233">
        <f>+C98+C119</f>
        <v>0</v>
      </c>
    </row>
    <row r="134" spans="1:3" ht="12" customHeight="1" thickBot="1">
      <c r="A134" s="19" t="s">
        <v>19</v>
      </c>
      <c r="B134" s="112" t="s">
        <v>417</v>
      </c>
      <c r="C134" s="233">
        <f>+C135+C136+C137</f>
        <v>0</v>
      </c>
    </row>
    <row r="135" spans="1:3" ht="12" customHeight="1">
      <c r="A135" s="14" t="s">
        <v>238</v>
      </c>
      <c r="B135" s="11" t="s">
        <v>424</v>
      </c>
      <c r="C135" s="208"/>
    </row>
    <row r="136" spans="1:3" ht="12" customHeight="1">
      <c r="A136" s="14" t="s">
        <v>239</v>
      </c>
      <c r="B136" s="11" t="s">
        <v>425</v>
      </c>
      <c r="C136" s="208"/>
    </row>
    <row r="137" spans="1:3" ht="12" customHeight="1" thickBot="1">
      <c r="A137" s="12" t="s">
        <v>240</v>
      </c>
      <c r="B137" s="11" t="s">
        <v>426</v>
      </c>
      <c r="C137" s="208"/>
    </row>
    <row r="138" spans="1:3" ht="12" customHeight="1" thickBot="1">
      <c r="A138" s="19" t="s">
        <v>20</v>
      </c>
      <c r="B138" s="112" t="s">
        <v>418</v>
      </c>
      <c r="C138" s="233">
        <f>SUM(C139:C144)</f>
        <v>0</v>
      </c>
    </row>
    <row r="139" spans="1:3" ht="12" customHeight="1">
      <c r="A139" s="14" t="s">
        <v>87</v>
      </c>
      <c r="B139" s="8" t="s">
        <v>427</v>
      </c>
      <c r="C139" s="208"/>
    </row>
    <row r="140" spans="1:3" ht="12" customHeight="1">
      <c r="A140" s="14" t="s">
        <v>88</v>
      </c>
      <c r="B140" s="8" t="s">
        <v>419</v>
      </c>
      <c r="C140" s="208"/>
    </row>
    <row r="141" spans="1:3" ht="12" customHeight="1">
      <c r="A141" s="14" t="s">
        <v>89</v>
      </c>
      <c r="B141" s="8" t="s">
        <v>420</v>
      </c>
      <c r="C141" s="208"/>
    </row>
    <row r="142" spans="1:3" ht="12" customHeight="1">
      <c r="A142" s="14" t="s">
        <v>163</v>
      </c>
      <c r="B142" s="8" t="s">
        <v>421</v>
      </c>
      <c r="C142" s="208"/>
    </row>
    <row r="143" spans="1:3" ht="12" customHeight="1" thickBot="1">
      <c r="A143" s="12" t="s">
        <v>164</v>
      </c>
      <c r="B143" s="6" t="s">
        <v>422</v>
      </c>
      <c r="C143" s="210"/>
    </row>
    <row r="144" spans="1:3" ht="12" customHeight="1" thickBot="1">
      <c r="A144" s="461" t="s">
        <v>165</v>
      </c>
      <c r="B144" s="466" t="s">
        <v>423</v>
      </c>
      <c r="C144" s="467"/>
    </row>
    <row r="145" spans="1:3" ht="12" customHeight="1" thickBot="1">
      <c r="A145" s="19" t="s">
        <v>21</v>
      </c>
      <c r="B145" s="112" t="s">
        <v>431</v>
      </c>
      <c r="C145" s="239">
        <f>+C146+C147+C148+C149</f>
        <v>0</v>
      </c>
    </row>
    <row r="146" spans="1:3" ht="12" customHeight="1">
      <c r="A146" s="14" t="s">
        <v>90</v>
      </c>
      <c r="B146" s="8" t="s">
        <v>341</v>
      </c>
      <c r="C146" s="208"/>
    </row>
    <row r="147" spans="1:3" ht="12" customHeight="1">
      <c r="A147" s="14" t="s">
        <v>91</v>
      </c>
      <c r="B147" s="8" t="s">
        <v>342</v>
      </c>
      <c r="C147" s="208"/>
    </row>
    <row r="148" spans="1:3" ht="12" customHeight="1" thickBot="1">
      <c r="A148" s="12" t="s">
        <v>258</v>
      </c>
      <c r="B148" s="6" t="s">
        <v>432</v>
      </c>
      <c r="C148" s="210"/>
    </row>
    <row r="149" spans="1:3" ht="12" customHeight="1" thickBot="1">
      <c r="A149" s="461" t="s">
        <v>259</v>
      </c>
      <c r="B149" s="466" t="s">
        <v>360</v>
      </c>
      <c r="C149" s="467"/>
    </row>
    <row r="150" spans="1:3" ht="12" customHeight="1" thickBot="1">
      <c r="A150" s="19" t="s">
        <v>22</v>
      </c>
      <c r="B150" s="112" t="s">
        <v>433</v>
      </c>
      <c r="C150" s="242">
        <f>SUM(C151:C155)</f>
        <v>0</v>
      </c>
    </row>
    <row r="151" spans="1:3" ht="12" customHeight="1">
      <c r="A151" s="14" t="s">
        <v>92</v>
      </c>
      <c r="B151" s="8" t="s">
        <v>428</v>
      </c>
      <c r="C151" s="208"/>
    </row>
    <row r="152" spans="1:3" ht="12" customHeight="1">
      <c r="A152" s="14" t="s">
        <v>93</v>
      </c>
      <c r="B152" s="8" t="s">
        <v>435</v>
      </c>
      <c r="C152" s="208"/>
    </row>
    <row r="153" spans="1:3" ht="12" customHeight="1">
      <c r="A153" s="14" t="s">
        <v>270</v>
      </c>
      <c r="B153" s="8" t="s">
        <v>430</v>
      </c>
      <c r="C153" s="208"/>
    </row>
    <row r="154" spans="1:3" ht="12" customHeight="1">
      <c r="A154" s="14" t="s">
        <v>271</v>
      </c>
      <c r="B154" s="8" t="s">
        <v>479</v>
      </c>
      <c r="C154" s="208"/>
    </row>
    <row r="155" spans="1:3" ht="12" customHeight="1" thickBot="1">
      <c r="A155" s="14" t="s">
        <v>434</v>
      </c>
      <c r="B155" s="8" t="s">
        <v>436</v>
      </c>
      <c r="C155" s="208"/>
    </row>
    <row r="156" spans="1:3" ht="12" customHeight="1" thickBot="1">
      <c r="A156" s="19" t="s">
        <v>23</v>
      </c>
      <c r="B156" s="112" t="s">
        <v>437</v>
      </c>
      <c r="C156" s="402"/>
    </row>
    <row r="157" spans="1:3" ht="12" customHeight="1" thickBot="1">
      <c r="A157" s="19" t="s">
        <v>24</v>
      </c>
      <c r="B157" s="112" t="s">
        <v>438</v>
      </c>
      <c r="C157" s="402"/>
    </row>
    <row r="158" spans="1:9" ht="15" customHeight="1" thickBot="1">
      <c r="A158" s="19" t="s">
        <v>25</v>
      </c>
      <c r="B158" s="112" t="s">
        <v>440</v>
      </c>
      <c r="C158" s="468">
        <f>+C134+C138+C145+C150+C156+C157</f>
        <v>0</v>
      </c>
      <c r="F158" s="347"/>
      <c r="G158" s="348"/>
      <c r="H158" s="348"/>
      <c r="I158" s="348"/>
    </row>
    <row r="159" spans="1:3" s="335" customFormat="1" ht="17.25" customHeight="1" thickBot="1">
      <c r="A159" s="231" t="s">
        <v>26</v>
      </c>
      <c r="B159" s="469" t="s">
        <v>439</v>
      </c>
      <c r="C159" s="468">
        <f>+C133+C158</f>
        <v>0</v>
      </c>
    </row>
    <row r="160" spans="1:3" ht="15.75" customHeight="1">
      <c r="A160" s="470"/>
      <c r="B160" s="470"/>
      <c r="C160" s="512">
        <f>C92-C159</f>
        <v>0</v>
      </c>
    </row>
    <row r="161" spans="1:3" ht="15.75">
      <c r="A161" s="577" t="s">
        <v>343</v>
      </c>
      <c r="B161" s="577"/>
      <c r="C161" s="577"/>
    </row>
    <row r="162" spans="1:3" ht="15" customHeight="1" thickBot="1">
      <c r="A162" s="578" t="s">
        <v>143</v>
      </c>
      <c r="B162" s="578"/>
      <c r="C162" s="473" t="str">
        <f>C95</f>
        <v>Forintban!</v>
      </c>
    </row>
    <row r="163" spans="1:4" ht="13.5" customHeight="1" thickBot="1">
      <c r="A163" s="19">
        <v>1</v>
      </c>
      <c r="B163" s="26" t="s">
        <v>441</v>
      </c>
      <c r="C163" s="233">
        <f>+C67-C133</f>
        <v>0</v>
      </c>
      <c r="D163" s="349"/>
    </row>
    <row r="164" spans="1:3" ht="27.75" customHeight="1" thickBot="1">
      <c r="A164" s="19" t="s">
        <v>17</v>
      </c>
      <c r="B164" s="26" t="s">
        <v>447</v>
      </c>
      <c r="C164" s="233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5" r:id="rId1"/>
  <rowBreaks count="2" manualBreakCount="2">
    <brk id="67" max="2" man="1"/>
    <brk id="92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3">
      <selection activeCell="F1" sqref="F1:F32"/>
    </sheetView>
  </sheetViews>
  <sheetFormatPr defaultColWidth="9.00390625" defaultRowHeight="12.75"/>
  <cols>
    <col min="1" max="1" width="6.875" style="44" customWidth="1"/>
    <col min="2" max="2" width="55.125" style="151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9.75" customHeight="1">
      <c r="B1" s="253" t="s">
        <v>146</v>
      </c>
      <c r="C1" s="254"/>
      <c r="D1" s="254"/>
      <c r="E1" s="254"/>
      <c r="F1" s="587" t="s">
        <v>561</v>
      </c>
    </row>
    <row r="2" spans="5:6" ht="13.5" thickBot="1">
      <c r="E2" s="475" t="str">
        <f>CONCATENATE('KV_1.sz.mell.'!C7)</f>
        <v>Forintban!</v>
      </c>
      <c r="F2" s="587"/>
    </row>
    <row r="3" spans="1:6" ht="18" customHeight="1" thickBot="1">
      <c r="A3" s="585" t="s">
        <v>65</v>
      </c>
      <c r="B3" s="255" t="s">
        <v>52</v>
      </c>
      <c r="C3" s="536"/>
      <c r="D3" s="255" t="s">
        <v>53</v>
      </c>
      <c r="E3" s="257"/>
      <c r="F3" s="587"/>
    </row>
    <row r="4" spans="1:6" s="258" customFormat="1" ht="35.25" customHeight="1" thickBot="1">
      <c r="A4" s="586"/>
      <c r="B4" s="152" t="s">
        <v>57</v>
      </c>
      <c r="C4" s="537" t="str">
        <f>+'KV_1.sz.mell.'!C8</f>
        <v>2020. évi előirányzat</v>
      </c>
      <c r="D4" s="152" t="s">
        <v>57</v>
      </c>
      <c r="E4" s="41" t="str">
        <f>+C4</f>
        <v>2020. évi előirányzat</v>
      </c>
      <c r="F4" s="587"/>
    </row>
    <row r="5" spans="1:6" s="263" customFormat="1" ht="12" customHeight="1" thickBot="1">
      <c r="A5" s="259"/>
      <c r="B5" s="260" t="s">
        <v>454</v>
      </c>
      <c r="C5" s="538" t="s">
        <v>455</v>
      </c>
      <c r="D5" s="260" t="s">
        <v>456</v>
      </c>
      <c r="E5" s="262" t="s">
        <v>458</v>
      </c>
      <c r="F5" s="587"/>
    </row>
    <row r="6" spans="1:6" ht="12.75" customHeight="1">
      <c r="A6" s="264" t="s">
        <v>16</v>
      </c>
      <c r="B6" s="265" t="s">
        <v>344</v>
      </c>
      <c r="C6" s="539">
        <f>SUM('KV_1.sz.mell.'!C10)</f>
        <v>19082759</v>
      </c>
      <c r="D6" s="265" t="s">
        <v>58</v>
      </c>
      <c r="E6" s="248">
        <f>SUM('KV_1.sz.mell.'!C99)</f>
        <v>23058520</v>
      </c>
      <c r="F6" s="587"/>
    </row>
    <row r="7" spans="1:6" ht="12.75" customHeight="1">
      <c r="A7" s="266" t="s">
        <v>17</v>
      </c>
      <c r="B7" s="267" t="s">
        <v>345</v>
      </c>
      <c r="C7" s="246">
        <f>SUM('KV_1.sz.mell.'!C17)</f>
        <v>19598292</v>
      </c>
      <c r="D7" s="267" t="s">
        <v>171</v>
      </c>
      <c r="E7" s="249">
        <f>SUM('KV_1.sz.mell.'!C100)</f>
        <v>4150694</v>
      </c>
      <c r="F7" s="587"/>
    </row>
    <row r="8" spans="1:6" ht="12.75" customHeight="1">
      <c r="A8" s="266" t="s">
        <v>18</v>
      </c>
      <c r="B8" s="267" t="s">
        <v>365</v>
      </c>
      <c r="C8" s="246"/>
      <c r="D8" s="267" t="s">
        <v>205</v>
      </c>
      <c r="E8" s="249">
        <f>SUM('KV_1.sz.mell.'!C101)</f>
        <v>17165000</v>
      </c>
      <c r="F8" s="587"/>
    </row>
    <row r="9" spans="1:6" ht="12.75" customHeight="1">
      <c r="A9" s="266" t="s">
        <v>19</v>
      </c>
      <c r="B9" s="267" t="s">
        <v>162</v>
      </c>
      <c r="C9" s="246">
        <f>SUM('KV_1.sz.mell.'!C31)</f>
        <v>12890000</v>
      </c>
      <c r="D9" s="267" t="s">
        <v>172</v>
      </c>
      <c r="E9" s="249">
        <f>SUM('KV_1.sz.mell.'!C102)</f>
        <v>2211000</v>
      </c>
      <c r="F9" s="587"/>
    </row>
    <row r="10" spans="1:6" ht="12.75" customHeight="1">
      <c r="A10" s="266" t="s">
        <v>20</v>
      </c>
      <c r="B10" s="268" t="s">
        <v>389</v>
      </c>
      <c r="C10" s="246">
        <f>SUM('KV_1.sz.mell.'!C39)</f>
        <v>901479</v>
      </c>
      <c r="D10" s="267" t="s">
        <v>173</v>
      </c>
      <c r="E10" s="249">
        <f>SUM('KV_1.sz.mell.'!C103)</f>
        <v>3400000</v>
      </c>
      <c r="F10" s="587"/>
    </row>
    <row r="11" spans="1:6" ht="12.75" customHeight="1">
      <c r="A11" s="266" t="s">
        <v>21</v>
      </c>
      <c r="B11" s="267" t="s">
        <v>346</v>
      </c>
      <c r="C11" s="246">
        <v>100000</v>
      </c>
      <c r="D11" s="267" t="s">
        <v>47</v>
      </c>
      <c r="E11" s="249">
        <f>SUM('KV_1.sz.mell.'!C116)</f>
        <v>4250133</v>
      </c>
      <c r="F11" s="587"/>
    </row>
    <row r="12" spans="1:6" ht="12.75" customHeight="1">
      <c r="A12" s="266" t="s">
        <v>22</v>
      </c>
      <c r="B12" s="267" t="s">
        <v>448</v>
      </c>
      <c r="C12" s="246"/>
      <c r="D12" s="37"/>
      <c r="E12" s="249"/>
      <c r="F12" s="587"/>
    </row>
    <row r="13" spans="1:6" ht="12.75" customHeight="1">
      <c r="A13" s="266" t="s">
        <v>23</v>
      </c>
      <c r="B13" s="37"/>
      <c r="C13" s="246"/>
      <c r="D13" s="37"/>
      <c r="E13" s="249"/>
      <c r="F13" s="587"/>
    </row>
    <row r="14" spans="1:6" ht="12.75" customHeight="1">
      <c r="A14" s="266" t="s">
        <v>24</v>
      </c>
      <c r="B14" s="350"/>
      <c r="C14" s="246"/>
      <c r="D14" s="37"/>
      <c r="E14" s="249"/>
      <c r="F14" s="587"/>
    </row>
    <row r="15" spans="1:6" ht="12.75" customHeight="1">
      <c r="A15" s="266" t="s">
        <v>25</v>
      </c>
      <c r="B15" s="37"/>
      <c r="C15" s="246"/>
      <c r="D15" s="37"/>
      <c r="E15" s="249"/>
      <c r="F15" s="587"/>
    </row>
    <row r="16" spans="1:6" ht="12.75" customHeight="1">
      <c r="A16" s="266" t="s">
        <v>26</v>
      </c>
      <c r="B16" s="37"/>
      <c r="C16" s="246"/>
      <c r="D16" s="37"/>
      <c r="E16" s="249"/>
      <c r="F16" s="587"/>
    </row>
    <row r="17" spans="1:6" ht="12.75" customHeight="1" thickBot="1">
      <c r="A17" s="266" t="s">
        <v>27</v>
      </c>
      <c r="B17" s="46"/>
      <c r="C17" s="540"/>
      <c r="D17" s="37"/>
      <c r="E17" s="250"/>
      <c r="F17" s="587"/>
    </row>
    <row r="18" spans="1:6" ht="15.75" customHeight="1" thickBot="1">
      <c r="A18" s="269" t="s">
        <v>28</v>
      </c>
      <c r="B18" s="114" t="s">
        <v>449</v>
      </c>
      <c r="C18" s="541">
        <f>C6+C7+C9+C10+C11+C13+C14+C15+C16+C17</f>
        <v>52572530</v>
      </c>
      <c r="D18" s="114" t="s">
        <v>351</v>
      </c>
      <c r="E18" s="251">
        <f>SUM(E6:E17)</f>
        <v>54235347</v>
      </c>
      <c r="F18" s="587"/>
    </row>
    <row r="19" spans="1:6" ht="12.75" customHeight="1">
      <c r="A19" s="270" t="s">
        <v>29</v>
      </c>
      <c r="B19" s="271" t="s">
        <v>348</v>
      </c>
      <c r="C19" s="542">
        <v>2426127</v>
      </c>
      <c r="D19" s="272" t="s">
        <v>179</v>
      </c>
      <c r="E19" s="252"/>
      <c r="F19" s="587"/>
    </row>
    <row r="20" spans="1:6" ht="12.75" customHeight="1">
      <c r="A20" s="273" t="s">
        <v>30</v>
      </c>
      <c r="B20" s="272" t="s">
        <v>199</v>
      </c>
      <c r="C20" s="543">
        <v>2426127</v>
      </c>
      <c r="D20" s="272" t="s">
        <v>350</v>
      </c>
      <c r="E20" s="69"/>
      <c r="F20" s="587"/>
    </row>
    <row r="21" spans="1:6" ht="12.75" customHeight="1">
      <c r="A21" s="273" t="s">
        <v>31</v>
      </c>
      <c r="B21" s="272" t="s">
        <v>200</v>
      </c>
      <c r="C21" s="543"/>
      <c r="D21" s="272" t="s">
        <v>144</v>
      </c>
      <c r="E21" s="69"/>
      <c r="F21" s="587"/>
    </row>
    <row r="22" spans="1:6" ht="12.75" customHeight="1">
      <c r="A22" s="273" t="s">
        <v>32</v>
      </c>
      <c r="B22" s="272" t="s">
        <v>204</v>
      </c>
      <c r="C22" s="543"/>
      <c r="D22" s="272" t="s">
        <v>145</v>
      </c>
      <c r="E22" s="69"/>
      <c r="F22" s="587"/>
    </row>
    <row r="23" spans="1:6" ht="12.75" customHeight="1">
      <c r="A23" s="273" t="s">
        <v>33</v>
      </c>
      <c r="B23" s="280" t="s">
        <v>210</v>
      </c>
      <c r="C23" s="543"/>
      <c r="D23" s="271" t="s">
        <v>206</v>
      </c>
      <c r="E23" s="69"/>
      <c r="F23" s="587"/>
    </row>
    <row r="24" spans="1:6" ht="12.75" customHeight="1">
      <c r="A24" s="273" t="s">
        <v>34</v>
      </c>
      <c r="B24" s="272" t="s">
        <v>349</v>
      </c>
      <c r="C24" s="544">
        <f>+C25+C26</f>
        <v>0</v>
      </c>
      <c r="D24" s="272" t="s">
        <v>180</v>
      </c>
      <c r="E24" s="69"/>
      <c r="F24" s="587"/>
    </row>
    <row r="25" spans="1:6" ht="12.75" customHeight="1">
      <c r="A25" s="270" t="s">
        <v>35</v>
      </c>
      <c r="B25" s="271" t="s">
        <v>347</v>
      </c>
      <c r="C25" s="545"/>
      <c r="D25" s="547" t="s">
        <v>342</v>
      </c>
      <c r="E25" s="252">
        <f>SUM('KV_1.sz.mell.'!C147)</f>
        <v>763310</v>
      </c>
      <c r="F25" s="587"/>
    </row>
    <row r="26" spans="1:6" ht="12.75" customHeight="1">
      <c r="A26" s="273" t="s">
        <v>36</v>
      </c>
      <c r="B26" s="280" t="s">
        <v>535</v>
      </c>
      <c r="C26" s="543"/>
      <c r="D26" s="265" t="s">
        <v>432</v>
      </c>
      <c r="E26" s="69"/>
      <c r="F26" s="587"/>
    </row>
    <row r="27" spans="1:6" ht="12.75" customHeight="1">
      <c r="A27" s="266" t="s">
        <v>37</v>
      </c>
      <c r="B27" s="272" t="s">
        <v>442</v>
      </c>
      <c r="C27" s="543"/>
      <c r="D27" s="267" t="s">
        <v>437</v>
      </c>
      <c r="E27" s="69"/>
      <c r="F27" s="587"/>
    </row>
    <row r="28" spans="1:6" ht="12.75" customHeight="1" thickBot="1">
      <c r="A28" s="318" t="s">
        <v>38</v>
      </c>
      <c r="B28" s="271" t="s">
        <v>305</v>
      </c>
      <c r="C28" s="545"/>
      <c r="D28" s="267" t="s">
        <v>438</v>
      </c>
      <c r="E28" s="252"/>
      <c r="F28" s="587"/>
    </row>
    <row r="29" spans="1:6" ht="15.75" customHeight="1" thickBot="1">
      <c r="A29" s="269" t="s">
        <v>39</v>
      </c>
      <c r="B29" s="114" t="s">
        <v>450</v>
      </c>
      <c r="C29" s="541">
        <f>+C19+C24+C27+C28</f>
        <v>2426127</v>
      </c>
      <c r="D29" s="114" t="s">
        <v>452</v>
      </c>
      <c r="E29" s="251">
        <f>SUM(E19:E28)</f>
        <v>763310</v>
      </c>
      <c r="F29" s="587"/>
    </row>
    <row r="30" spans="1:6" ht="13.5" thickBot="1">
      <c r="A30" s="269" t="s">
        <v>40</v>
      </c>
      <c r="B30" s="275" t="s">
        <v>451</v>
      </c>
      <c r="C30" s="546">
        <f>+C18+C29</f>
        <v>54998657</v>
      </c>
      <c r="D30" s="275" t="s">
        <v>453</v>
      </c>
      <c r="E30" s="276">
        <f>+E18+E29</f>
        <v>54998657</v>
      </c>
      <c r="F30" s="587"/>
    </row>
    <row r="31" spans="1:6" ht="13.5" thickBot="1">
      <c r="A31" s="269" t="s">
        <v>41</v>
      </c>
      <c r="B31" s="275" t="s">
        <v>157</v>
      </c>
      <c r="C31" s="546">
        <f>IF(C18-E18&lt;0,E18-C18,"-")</f>
        <v>1662817</v>
      </c>
      <c r="D31" s="275" t="s">
        <v>158</v>
      </c>
      <c r="E31" s="276" t="str">
        <f>IF(C18-E18&gt;0,C18-E18,"-")</f>
        <v>-</v>
      </c>
      <c r="F31" s="587"/>
    </row>
    <row r="32" spans="1:6" ht="13.5" thickBot="1">
      <c r="A32" s="269" t="s">
        <v>42</v>
      </c>
      <c r="B32" s="275" t="s">
        <v>515</v>
      </c>
      <c r="C32" s="546" t="str">
        <f>IF(C30-E30&lt;0,E30-C30,"-")</f>
        <v>-</v>
      </c>
      <c r="D32" s="275" t="s">
        <v>516</v>
      </c>
      <c r="E32" s="276" t="str">
        <f>IF(C30-E30&gt;0,C30-E30,"-")</f>
        <v>-</v>
      </c>
      <c r="F32" s="587"/>
    </row>
    <row r="33" spans="2:4" ht="18.75">
      <c r="B33" s="588"/>
      <c r="C33" s="588"/>
      <c r="D33" s="58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6">
      <selection activeCell="F1" sqref="F1:F33"/>
    </sheetView>
  </sheetViews>
  <sheetFormatPr defaultColWidth="9.00390625" defaultRowHeight="12.75"/>
  <cols>
    <col min="1" max="1" width="6.875" style="44" customWidth="1"/>
    <col min="2" max="2" width="55.125" style="151" customWidth="1"/>
    <col min="3" max="3" width="16.375" style="44" customWidth="1"/>
    <col min="4" max="4" width="55.125" style="44" customWidth="1"/>
    <col min="5" max="5" width="16.375" style="44" customWidth="1"/>
    <col min="6" max="6" width="4.875" style="44" customWidth="1"/>
    <col min="7" max="16384" width="9.375" style="44" customWidth="1"/>
  </cols>
  <sheetData>
    <row r="1" spans="2:6" ht="31.5">
      <c r="B1" s="253" t="s">
        <v>147</v>
      </c>
      <c r="C1" s="254"/>
      <c r="D1" s="254"/>
      <c r="E1" s="254"/>
      <c r="F1" s="587" t="s">
        <v>562</v>
      </c>
    </row>
    <row r="2" spans="5:6" ht="13.5" thickBot="1">
      <c r="E2" s="474" t="str">
        <f>CONCATENATE('KV_1.sz.mell.'!C7)</f>
        <v>Forintban!</v>
      </c>
      <c r="F2" s="587"/>
    </row>
    <row r="3" spans="1:6" ht="13.5" thickBot="1">
      <c r="A3" s="589" t="s">
        <v>65</v>
      </c>
      <c r="B3" s="255" t="s">
        <v>52</v>
      </c>
      <c r="C3" s="256"/>
      <c r="D3" s="255" t="s">
        <v>53</v>
      </c>
      <c r="E3" s="257"/>
      <c r="F3" s="587"/>
    </row>
    <row r="4" spans="1:6" s="258" customFormat="1" ht="24.75" thickBot="1">
      <c r="A4" s="590"/>
      <c r="B4" s="152" t="s">
        <v>57</v>
      </c>
      <c r="C4" s="153" t="str">
        <f>+'KV_2.1.sz.mell.'!C4</f>
        <v>2020. évi előirányzat</v>
      </c>
      <c r="D4" s="152" t="s">
        <v>57</v>
      </c>
      <c r="E4" s="41" t="str">
        <f>+'KV_2.1.sz.mell.'!C4</f>
        <v>2020. évi előirányzat</v>
      </c>
      <c r="F4" s="587"/>
    </row>
    <row r="5" spans="1:6" s="258" customFormat="1" ht="13.5" thickBot="1">
      <c r="A5" s="259"/>
      <c r="B5" s="260" t="s">
        <v>454</v>
      </c>
      <c r="C5" s="261" t="s">
        <v>455</v>
      </c>
      <c r="D5" s="260" t="s">
        <v>456</v>
      </c>
      <c r="E5" s="262" t="s">
        <v>458</v>
      </c>
      <c r="F5" s="587"/>
    </row>
    <row r="6" spans="1:6" ht="12.75" customHeight="1">
      <c r="A6" s="264" t="s">
        <v>16</v>
      </c>
      <c r="B6" s="265" t="s">
        <v>352</v>
      </c>
      <c r="C6" s="244">
        <f>SUM('KV_1.sz.mell.'!C24)</f>
        <v>19572392</v>
      </c>
      <c r="D6" s="265" t="s">
        <v>201</v>
      </c>
      <c r="E6" s="248">
        <f>SUM('KV_1.sz.mell.'!C120)</f>
        <v>508000</v>
      </c>
      <c r="F6" s="587"/>
    </row>
    <row r="7" spans="1:6" ht="12.75">
      <c r="A7" s="266" t="s">
        <v>17</v>
      </c>
      <c r="B7" s="267" t="s">
        <v>353</v>
      </c>
      <c r="C7" s="245"/>
      <c r="D7" s="267" t="s">
        <v>358</v>
      </c>
      <c r="E7" s="249"/>
      <c r="F7" s="587"/>
    </row>
    <row r="8" spans="1:6" ht="12.75" customHeight="1">
      <c r="A8" s="266" t="s">
        <v>18</v>
      </c>
      <c r="B8" s="267" t="s">
        <v>9</v>
      </c>
      <c r="C8" s="245"/>
      <c r="D8" s="267" t="s">
        <v>175</v>
      </c>
      <c r="E8" s="249">
        <f>SUM('KV_1.sz.mell.'!C122)</f>
        <v>20984343</v>
      </c>
      <c r="F8" s="587"/>
    </row>
    <row r="9" spans="1:6" ht="12.75" customHeight="1">
      <c r="A9" s="266" t="s">
        <v>19</v>
      </c>
      <c r="B9" s="267" t="s">
        <v>354</v>
      </c>
      <c r="C9" s="245"/>
      <c r="D9" s="267" t="s">
        <v>359</v>
      </c>
      <c r="E9" s="249"/>
      <c r="F9" s="587"/>
    </row>
    <row r="10" spans="1:6" ht="12.75" customHeight="1">
      <c r="A10" s="266" t="s">
        <v>20</v>
      </c>
      <c r="B10" s="267" t="s">
        <v>355</v>
      </c>
      <c r="C10" s="245"/>
      <c r="D10" s="267" t="s">
        <v>203</v>
      </c>
      <c r="E10" s="249">
        <v>500000</v>
      </c>
      <c r="F10" s="587"/>
    </row>
    <row r="11" spans="1:6" ht="12.75" customHeight="1">
      <c r="A11" s="266" t="s">
        <v>21</v>
      </c>
      <c r="B11" s="267" t="s">
        <v>356</v>
      </c>
      <c r="C11" s="246"/>
      <c r="D11" s="353"/>
      <c r="E11" s="249"/>
      <c r="F11" s="587"/>
    </row>
    <row r="12" spans="1:6" ht="12.75" customHeight="1">
      <c r="A12" s="266" t="s">
        <v>22</v>
      </c>
      <c r="B12" s="37"/>
      <c r="C12" s="245"/>
      <c r="D12" s="353"/>
      <c r="E12" s="249"/>
      <c r="F12" s="587"/>
    </row>
    <row r="13" spans="1:6" ht="12.75" customHeight="1">
      <c r="A13" s="266" t="s">
        <v>23</v>
      </c>
      <c r="B13" s="37"/>
      <c r="C13" s="245"/>
      <c r="D13" s="354"/>
      <c r="E13" s="249"/>
      <c r="F13" s="587"/>
    </row>
    <row r="14" spans="1:6" ht="12.75" customHeight="1">
      <c r="A14" s="266" t="s">
        <v>24</v>
      </c>
      <c r="B14" s="351"/>
      <c r="C14" s="246"/>
      <c r="D14" s="353"/>
      <c r="E14" s="249"/>
      <c r="F14" s="587"/>
    </row>
    <row r="15" spans="1:6" ht="12.75">
      <c r="A15" s="266" t="s">
        <v>25</v>
      </c>
      <c r="B15" s="37"/>
      <c r="C15" s="246"/>
      <c r="D15" s="353"/>
      <c r="E15" s="249"/>
      <c r="F15" s="587"/>
    </row>
    <row r="16" spans="1:6" ht="12.75" customHeight="1" thickBot="1">
      <c r="A16" s="318" t="s">
        <v>26</v>
      </c>
      <c r="B16" s="352"/>
      <c r="C16" s="320"/>
      <c r="D16" s="319" t="s">
        <v>47</v>
      </c>
      <c r="E16" s="293"/>
      <c r="F16" s="587"/>
    </row>
    <row r="17" spans="1:6" ht="15.75" customHeight="1" thickBot="1">
      <c r="A17" s="269" t="s">
        <v>27</v>
      </c>
      <c r="B17" s="114" t="s">
        <v>366</v>
      </c>
      <c r="C17" s="247">
        <f>+C6+C8+C9+C11+C12+C13+C14+C15+C16</f>
        <v>19572392</v>
      </c>
      <c r="D17" s="114" t="s">
        <v>367</v>
      </c>
      <c r="E17" s="251">
        <f>+E6+E8+E10+E11+E12+E13+E14+E15+E16</f>
        <v>21992343</v>
      </c>
      <c r="F17" s="587"/>
    </row>
    <row r="18" spans="1:6" ht="12.75" customHeight="1">
      <c r="A18" s="264" t="s">
        <v>28</v>
      </c>
      <c r="B18" s="279" t="s">
        <v>218</v>
      </c>
      <c r="C18" s="286">
        <v>2419951</v>
      </c>
      <c r="D18" s="272" t="s">
        <v>179</v>
      </c>
      <c r="E18" s="66"/>
      <c r="F18" s="587"/>
    </row>
    <row r="19" spans="1:6" ht="12.75" customHeight="1">
      <c r="A19" s="266" t="s">
        <v>29</v>
      </c>
      <c r="B19" s="280" t="s">
        <v>207</v>
      </c>
      <c r="C19" s="68">
        <v>2419951</v>
      </c>
      <c r="D19" s="272" t="s">
        <v>182</v>
      </c>
      <c r="E19" s="69"/>
      <c r="F19" s="587"/>
    </row>
    <row r="20" spans="1:6" ht="12.75" customHeight="1">
      <c r="A20" s="264" t="s">
        <v>30</v>
      </c>
      <c r="B20" s="280" t="s">
        <v>208</v>
      </c>
      <c r="C20" s="68"/>
      <c r="D20" s="272" t="s">
        <v>144</v>
      </c>
      <c r="E20" s="69"/>
      <c r="F20" s="587"/>
    </row>
    <row r="21" spans="1:6" ht="12.75" customHeight="1">
      <c r="A21" s="266" t="s">
        <v>31</v>
      </c>
      <c r="B21" s="280" t="s">
        <v>209</v>
      </c>
      <c r="C21" s="68"/>
      <c r="D21" s="272" t="s">
        <v>145</v>
      </c>
      <c r="E21" s="69"/>
      <c r="F21" s="587"/>
    </row>
    <row r="22" spans="1:6" ht="12.75" customHeight="1">
      <c r="A22" s="264" t="s">
        <v>32</v>
      </c>
      <c r="B22" s="280" t="s">
        <v>210</v>
      </c>
      <c r="C22" s="68"/>
      <c r="D22" s="271" t="s">
        <v>206</v>
      </c>
      <c r="E22" s="69"/>
      <c r="F22" s="587"/>
    </row>
    <row r="23" spans="1:6" ht="12.75" customHeight="1">
      <c r="A23" s="266" t="s">
        <v>33</v>
      </c>
      <c r="B23" s="281" t="s">
        <v>211</v>
      </c>
      <c r="C23" s="68"/>
      <c r="D23" s="272" t="s">
        <v>183</v>
      </c>
      <c r="E23" s="69"/>
      <c r="F23" s="587"/>
    </row>
    <row r="24" spans="1:6" ht="12.75" customHeight="1">
      <c r="A24" s="264" t="s">
        <v>34</v>
      </c>
      <c r="B24" s="282" t="s">
        <v>212</v>
      </c>
      <c r="C24" s="274">
        <f>+C25+C26+C27+C28+C29</f>
        <v>0</v>
      </c>
      <c r="D24" s="283" t="s">
        <v>181</v>
      </c>
      <c r="E24" s="69"/>
      <c r="F24" s="587"/>
    </row>
    <row r="25" spans="1:6" ht="12.75" customHeight="1">
      <c r="A25" s="266" t="s">
        <v>35</v>
      </c>
      <c r="B25" s="281" t="s">
        <v>213</v>
      </c>
      <c r="C25" s="68"/>
      <c r="D25" s="283" t="s">
        <v>360</v>
      </c>
      <c r="E25" s="69"/>
      <c r="F25" s="587"/>
    </row>
    <row r="26" spans="1:6" ht="12.75" customHeight="1">
      <c r="A26" s="264" t="s">
        <v>36</v>
      </c>
      <c r="B26" s="281" t="s">
        <v>214</v>
      </c>
      <c r="C26" s="68"/>
      <c r="D26" s="278"/>
      <c r="E26" s="69"/>
      <c r="F26" s="587"/>
    </row>
    <row r="27" spans="1:6" ht="12.75" customHeight="1">
      <c r="A27" s="266" t="s">
        <v>37</v>
      </c>
      <c r="B27" s="280" t="s">
        <v>215</v>
      </c>
      <c r="C27" s="68"/>
      <c r="D27" s="110"/>
      <c r="E27" s="69"/>
      <c r="F27" s="587"/>
    </row>
    <row r="28" spans="1:6" ht="12.75" customHeight="1">
      <c r="A28" s="264" t="s">
        <v>38</v>
      </c>
      <c r="B28" s="284" t="s">
        <v>216</v>
      </c>
      <c r="C28" s="68"/>
      <c r="D28" s="37"/>
      <c r="E28" s="69"/>
      <c r="F28" s="587"/>
    </row>
    <row r="29" spans="1:6" ht="12.75" customHeight="1" thickBot="1">
      <c r="A29" s="266" t="s">
        <v>39</v>
      </c>
      <c r="B29" s="285" t="s">
        <v>217</v>
      </c>
      <c r="C29" s="68"/>
      <c r="D29" s="110"/>
      <c r="E29" s="69"/>
      <c r="F29" s="587"/>
    </row>
    <row r="30" spans="1:6" ht="21.75" customHeight="1" thickBot="1">
      <c r="A30" s="269" t="s">
        <v>40</v>
      </c>
      <c r="B30" s="114" t="s">
        <v>357</v>
      </c>
      <c r="C30" s="247">
        <f>+C18+C24</f>
        <v>2419951</v>
      </c>
      <c r="D30" s="114" t="s">
        <v>361</v>
      </c>
      <c r="E30" s="251">
        <f>SUM(E18:E29)</f>
        <v>0</v>
      </c>
      <c r="F30" s="587"/>
    </row>
    <row r="31" spans="1:6" ht="13.5" thickBot="1">
      <c r="A31" s="269" t="s">
        <v>41</v>
      </c>
      <c r="B31" s="275" t="s">
        <v>362</v>
      </c>
      <c r="C31" s="276">
        <f>+C17+C30</f>
        <v>21992343</v>
      </c>
      <c r="D31" s="275" t="s">
        <v>363</v>
      </c>
      <c r="E31" s="276">
        <f>+E17+E30</f>
        <v>21992343</v>
      </c>
      <c r="F31" s="587"/>
    </row>
    <row r="32" spans="1:6" ht="13.5" thickBot="1">
      <c r="A32" s="269" t="s">
        <v>42</v>
      </c>
      <c r="B32" s="275" t="s">
        <v>157</v>
      </c>
      <c r="C32" s="276">
        <f>IF(C17-E17&lt;0,E17-C17,"-")</f>
        <v>2419951</v>
      </c>
      <c r="D32" s="275" t="s">
        <v>158</v>
      </c>
      <c r="E32" s="276" t="str">
        <f>IF(C17-E17&gt;0,C17-E17,"-")</f>
        <v>-</v>
      </c>
      <c r="F32" s="587"/>
    </row>
    <row r="33" spans="1:6" ht="13.5" thickBot="1">
      <c r="A33" s="269" t="s">
        <v>43</v>
      </c>
      <c r="B33" s="275" t="s">
        <v>515</v>
      </c>
      <c r="C33" s="276" t="str">
        <f>IF(C31-E31&lt;0,E31-C31,"-")</f>
        <v>-</v>
      </c>
      <c r="D33" s="275" t="s">
        <v>516</v>
      </c>
      <c r="E33" s="276" t="str">
        <f>IF(C31-E31&gt;0,C31-E31,"-")</f>
        <v>-</v>
      </c>
      <c r="F33" s="587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A8" sqref="A8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44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12.75">
      <c r="A1" s="513"/>
      <c r="B1" s="501"/>
      <c r="C1" s="501"/>
      <c r="D1" s="501"/>
      <c r="E1" s="501"/>
      <c r="F1" s="501"/>
    </row>
    <row r="2" spans="1:6" ht="18" customHeight="1">
      <c r="A2" s="513"/>
      <c r="B2" s="592" t="s">
        <v>557</v>
      </c>
      <c r="C2" s="593"/>
      <c r="D2" s="593"/>
      <c r="E2" s="593"/>
      <c r="F2" s="593"/>
    </row>
    <row r="3" spans="1:6" ht="12.75">
      <c r="A3" s="513"/>
      <c r="B3" s="501"/>
      <c r="C3" s="501"/>
      <c r="D3" s="501"/>
      <c r="E3" s="501"/>
      <c r="F3" s="501"/>
    </row>
    <row r="4" spans="1:6" ht="25.5" customHeight="1">
      <c r="A4" s="591" t="s">
        <v>0</v>
      </c>
      <c r="B4" s="591"/>
      <c r="C4" s="591"/>
      <c r="D4" s="591"/>
      <c r="E4" s="591"/>
      <c r="F4" s="591"/>
    </row>
    <row r="5" spans="1:6" ht="22.5" customHeight="1" thickBot="1">
      <c r="A5" s="513"/>
      <c r="B5" s="501"/>
      <c r="C5" s="501"/>
      <c r="D5" s="501"/>
      <c r="E5" s="501"/>
      <c r="F5" s="514" t="str">
        <f>'KV_9. sz.mell.'!C5</f>
        <v>Forintban!</v>
      </c>
    </row>
    <row r="6" spans="1:6" s="36" customFormat="1" ht="44.25" customHeight="1" thickBot="1">
      <c r="A6" s="515" t="s">
        <v>60</v>
      </c>
      <c r="B6" s="516" t="s">
        <v>61</v>
      </c>
      <c r="C6" s="516" t="s">
        <v>62</v>
      </c>
      <c r="D6" s="516" t="s">
        <v>555</v>
      </c>
      <c r="E6" s="516" t="str">
        <f>+'KV_1.sz.mell.'!C8</f>
        <v>2020. évi előirányzat</v>
      </c>
      <c r="F6" s="517" t="s">
        <v>556</v>
      </c>
    </row>
    <row r="7" spans="1:6" s="44" customFormat="1" ht="12" customHeight="1" thickBot="1">
      <c r="A7" s="42" t="s">
        <v>454</v>
      </c>
      <c r="B7" s="43" t="s">
        <v>455</v>
      </c>
      <c r="C7" s="43" t="s">
        <v>456</v>
      </c>
      <c r="D7" s="43" t="s">
        <v>458</v>
      </c>
      <c r="E7" s="43" t="s">
        <v>457</v>
      </c>
      <c r="F7" s="421" t="s">
        <v>511</v>
      </c>
    </row>
    <row r="8" spans="1:6" ht="15.75" customHeight="1">
      <c r="A8" s="386" t="s">
        <v>564</v>
      </c>
      <c r="B8" s="24">
        <v>508000</v>
      </c>
      <c r="C8" s="388" t="s">
        <v>554</v>
      </c>
      <c r="D8" s="24">
        <v>0</v>
      </c>
      <c r="E8" s="24">
        <v>508000</v>
      </c>
      <c r="F8" s="45">
        <f aca="true" t="shared" si="0" ref="F8:F23">B8-D8-E8</f>
        <v>0</v>
      </c>
    </row>
    <row r="9" spans="1:6" ht="15.75" customHeight="1">
      <c r="A9" s="386"/>
      <c r="B9" s="24"/>
      <c r="C9" s="388"/>
      <c r="D9" s="24"/>
      <c r="E9" s="24"/>
      <c r="F9" s="45">
        <f t="shared" si="0"/>
        <v>0</v>
      </c>
    </row>
    <row r="10" spans="1:6" ht="15.75" customHeight="1">
      <c r="A10" s="386"/>
      <c r="B10" s="24"/>
      <c r="C10" s="388"/>
      <c r="D10" s="24"/>
      <c r="E10" s="24"/>
      <c r="F10" s="45">
        <f t="shared" si="0"/>
        <v>0</v>
      </c>
    </row>
    <row r="11" spans="1:6" ht="15.75" customHeight="1">
      <c r="A11" s="387"/>
      <c r="B11" s="24"/>
      <c r="C11" s="388"/>
      <c r="D11" s="24"/>
      <c r="E11" s="24"/>
      <c r="F11" s="45">
        <f t="shared" si="0"/>
        <v>0</v>
      </c>
    </row>
    <row r="12" spans="1:6" ht="15.75" customHeight="1">
      <c r="A12" s="386"/>
      <c r="B12" s="24"/>
      <c r="C12" s="388"/>
      <c r="D12" s="24"/>
      <c r="E12" s="24"/>
      <c r="F12" s="45">
        <f t="shared" si="0"/>
        <v>0</v>
      </c>
    </row>
    <row r="13" spans="1:6" ht="15.75" customHeight="1">
      <c r="A13" s="387"/>
      <c r="B13" s="24"/>
      <c r="C13" s="388"/>
      <c r="D13" s="24"/>
      <c r="E13" s="24"/>
      <c r="F13" s="45">
        <f t="shared" si="0"/>
        <v>0</v>
      </c>
    </row>
    <row r="14" spans="1:6" ht="15.75" customHeight="1">
      <c r="A14" s="386"/>
      <c r="B14" s="24"/>
      <c r="C14" s="388"/>
      <c r="D14" s="24"/>
      <c r="E14" s="24"/>
      <c r="F14" s="45">
        <f t="shared" si="0"/>
        <v>0</v>
      </c>
    </row>
    <row r="15" spans="1:6" ht="15.75" customHeight="1">
      <c r="A15" s="386"/>
      <c r="B15" s="24"/>
      <c r="C15" s="388"/>
      <c r="D15" s="24"/>
      <c r="E15" s="24"/>
      <c r="F15" s="45">
        <f t="shared" si="0"/>
        <v>0</v>
      </c>
    </row>
    <row r="16" spans="1:6" ht="15.75" customHeight="1">
      <c r="A16" s="386"/>
      <c r="B16" s="24"/>
      <c r="C16" s="388"/>
      <c r="D16" s="24"/>
      <c r="E16" s="24"/>
      <c r="F16" s="45">
        <f t="shared" si="0"/>
        <v>0</v>
      </c>
    </row>
    <row r="17" spans="1:6" ht="15.75" customHeight="1">
      <c r="A17" s="386"/>
      <c r="B17" s="24"/>
      <c r="C17" s="388"/>
      <c r="D17" s="24"/>
      <c r="E17" s="24"/>
      <c r="F17" s="45">
        <f t="shared" si="0"/>
        <v>0</v>
      </c>
    </row>
    <row r="18" spans="1:6" ht="15.75" customHeight="1">
      <c r="A18" s="386"/>
      <c r="B18" s="24"/>
      <c r="C18" s="388"/>
      <c r="D18" s="24"/>
      <c r="E18" s="24"/>
      <c r="F18" s="45">
        <f t="shared" si="0"/>
        <v>0</v>
      </c>
    </row>
    <row r="19" spans="1:6" ht="15.75" customHeight="1">
      <c r="A19" s="386"/>
      <c r="B19" s="24"/>
      <c r="C19" s="388"/>
      <c r="D19" s="24"/>
      <c r="E19" s="24"/>
      <c r="F19" s="45">
        <f t="shared" si="0"/>
        <v>0</v>
      </c>
    </row>
    <row r="20" spans="1:6" ht="15.75" customHeight="1">
      <c r="A20" s="386"/>
      <c r="B20" s="24"/>
      <c r="C20" s="388"/>
      <c r="D20" s="24"/>
      <c r="E20" s="24"/>
      <c r="F20" s="45">
        <f t="shared" si="0"/>
        <v>0</v>
      </c>
    </row>
    <row r="21" spans="1:6" ht="15.75" customHeight="1">
      <c r="A21" s="386"/>
      <c r="B21" s="24"/>
      <c r="C21" s="388"/>
      <c r="D21" s="24"/>
      <c r="E21" s="24"/>
      <c r="F21" s="45">
        <f t="shared" si="0"/>
        <v>0</v>
      </c>
    </row>
    <row r="22" spans="1:6" ht="15.75" customHeight="1">
      <c r="A22" s="386"/>
      <c r="B22" s="24"/>
      <c r="C22" s="388"/>
      <c r="D22" s="24"/>
      <c r="E22" s="24"/>
      <c r="F22" s="45">
        <f t="shared" si="0"/>
        <v>0</v>
      </c>
    </row>
    <row r="23" spans="1:6" ht="15.75" customHeight="1" thickBot="1">
      <c r="A23" s="46"/>
      <c r="B23" s="25"/>
      <c r="C23" s="389"/>
      <c r="D23" s="25"/>
      <c r="E23" s="25"/>
      <c r="F23" s="47">
        <f t="shared" si="0"/>
        <v>0</v>
      </c>
    </row>
    <row r="24" spans="1:6" s="50" customFormat="1" ht="18" customHeight="1" thickBot="1">
      <c r="A24" s="154" t="s">
        <v>59</v>
      </c>
      <c r="B24" s="48">
        <f>SUM(B8:B23)</f>
        <v>508000</v>
      </c>
      <c r="C24" s="107"/>
      <c r="D24" s="48">
        <f>SUM(D8:D23)</f>
        <v>0</v>
      </c>
      <c r="E24" s="48">
        <f>SUM(E8:E23)</f>
        <v>508000</v>
      </c>
      <c r="F24" s="4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0.72" bottom="0.984251968503937" header="0.58" footer="0.7874015748031497"/>
  <pageSetup horizontalDpi="300" verticalDpi="3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E10" sqref="E10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12.75">
      <c r="A1" s="513"/>
      <c r="B1" s="501"/>
      <c r="C1" s="501"/>
      <c r="D1" s="501"/>
      <c r="E1" s="501"/>
      <c r="F1" s="501"/>
    </row>
    <row r="2" spans="1:6" ht="21" customHeight="1">
      <c r="A2" s="513"/>
      <c r="B2" s="592" t="s">
        <v>563</v>
      </c>
      <c r="C2" s="592"/>
      <c r="D2" s="592"/>
      <c r="E2" s="592"/>
      <c r="F2" s="592"/>
    </row>
    <row r="3" spans="1:6" ht="12.75">
      <c r="A3" s="513"/>
      <c r="B3" s="501"/>
      <c r="C3" s="501"/>
      <c r="D3" s="501"/>
      <c r="E3" s="501"/>
      <c r="F3" s="501"/>
    </row>
    <row r="4" spans="1:6" ht="24.75" customHeight="1">
      <c r="A4" s="591" t="s">
        <v>1</v>
      </c>
      <c r="B4" s="591"/>
      <c r="C4" s="591"/>
      <c r="D4" s="591"/>
      <c r="E4" s="591"/>
      <c r="F4" s="591"/>
    </row>
    <row r="5" spans="1:6" ht="23.25" customHeight="1" thickBot="1">
      <c r="A5" s="513"/>
      <c r="B5" s="501"/>
      <c r="C5" s="501"/>
      <c r="D5" s="501"/>
      <c r="E5" s="501"/>
      <c r="F5" s="514" t="str">
        <f>'KV_4.sz.mell.'!F5</f>
        <v>Forintban!</v>
      </c>
    </row>
    <row r="6" spans="1:6" s="36" customFormat="1" ht="48.75" customHeight="1" thickBot="1">
      <c r="A6" s="515" t="s">
        <v>63</v>
      </c>
      <c r="B6" s="516" t="s">
        <v>61</v>
      </c>
      <c r="C6" s="516" t="s">
        <v>62</v>
      </c>
      <c r="D6" s="516" t="str">
        <f>+'KV_4.sz.mell.'!D6</f>
        <v>Felhasználás 2019. XII. 31-ig</v>
      </c>
      <c r="E6" s="516" t="str">
        <f>+'KV_4.sz.mell.'!E6</f>
        <v>2020. évi előirányzat</v>
      </c>
      <c r="F6" s="518" t="s">
        <v>556</v>
      </c>
    </row>
    <row r="7" spans="1:6" s="44" customFormat="1" ht="15" customHeight="1" thickBot="1">
      <c r="A7" s="42" t="s">
        <v>454</v>
      </c>
      <c r="B7" s="43" t="s">
        <v>455</v>
      </c>
      <c r="C7" s="43" t="s">
        <v>456</v>
      </c>
      <c r="D7" s="43" t="s">
        <v>458</v>
      </c>
      <c r="E7" s="43" t="s">
        <v>457</v>
      </c>
      <c r="F7" s="422" t="s">
        <v>511</v>
      </c>
    </row>
    <row r="8" spans="1:6" ht="15.75" customHeight="1">
      <c r="A8" s="51" t="s">
        <v>565</v>
      </c>
      <c r="B8" s="52">
        <v>15716600</v>
      </c>
      <c r="C8" s="390" t="s">
        <v>554</v>
      </c>
      <c r="D8" s="52">
        <v>0</v>
      </c>
      <c r="E8" s="52">
        <v>15716600</v>
      </c>
      <c r="F8" s="53">
        <f aca="true" t="shared" si="0" ref="F8:F24">B8-D8-E8</f>
        <v>0</v>
      </c>
    </row>
    <row r="9" spans="1:6" ht="15.75" customHeight="1">
      <c r="A9" s="51" t="s">
        <v>566</v>
      </c>
      <c r="B9" s="52">
        <v>5267743</v>
      </c>
      <c r="C9" s="390" t="s">
        <v>554</v>
      </c>
      <c r="D9" s="52"/>
      <c r="E9" s="52">
        <v>5267743</v>
      </c>
      <c r="F9" s="53">
        <f t="shared" si="0"/>
        <v>0</v>
      </c>
    </row>
    <row r="10" spans="1:6" ht="15.75" customHeight="1">
      <c r="A10" s="51"/>
      <c r="B10" s="52"/>
      <c r="C10" s="390"/>
      <c r="D10" s="52"/>
      <c r="E10" s="52"/>
      <c r="F10" s="53">
        <f t="shared" si="0"/>
        <v>0</v>
      </c>
    </row>
    <row r="11" spans="1:6" ht="15.75" customHeight="1">
      <c r="A11" s="51"/>
      <c r="B11" s="52"/>
      <c r="C11" s="390"/>
      <c r="D11" s="52"/>
      <c r="E11" s="52"/>
      <c r="F11" s="53">
        <f t="shared" si="0"/>
        <v>0</v>
      </c>
    </row>
    <row r="12" spans="1:6" ht="15.75" customHeight="1">
      <c r="A12" s="51"/>
      <c r="B12" s="52"/>
      <c r="C12" s="390"/>
      <c r="D12" s="52"/>
      <c r="E12" s="52"/>
      <c r="F12" s="53">
        <f t="shared" si="0"/>
        <v>0</v>
      </c>
    </row>
    <row r="13" spans="1:6" ht="15.75" customHeight="1">
      <c r="A13" s="51"/>
      <c r="B13" s="52"/>
      <c r="C13" s="390"/>
      <c r="D13" s="52"/>
      <c r="E13" s="52"/>
      <c r="F13" s="53">
        <f t="shared" si="0"/>
        <v>0</v>
      </c>
    </row>
    <row r="14" spans="1:6" ht="15.75" customHeight="1">
      <c r="A14" s="51"/>
      <c r="B14" s="52"/>
      <c r="C14" s="390"/>
      <c r="D14" s="52"/>
      <c r="E14" s="52"/>
      <c r="F14" s="53">
        <f t="shared" si="0"/>
        <v>0</v>
      </c>
    </row>
    <row r="15" spans="1:6" ht="15.75" customHeight="1">
      <c r="A15" s="51"/>
      <c r="B15" s="52"/>
      <c r="C15" s="390"/>
      <c r="D15" s="52"/>
      <c r="E15" s="52"/>
      <c r="F15" s="53">
        <f t="shared" si="0"/>
        <v>0</v>
      </c>
    </row>
    <row r="16" spans="1:6" ht="15.75" customHeight="1">
      <c r="A16" s="51"/>
      <c r="B16" s="52"/>
      <c r="C16" s="390"/>
      <c r="D16" s="52"/>
      <c r="E16" s="52"/>
      <c r="F16" s="53">
        <f t="shared" si="0"/>
        <v>0</v>
      </c>
    </row>
    <row r="17" spans="1:6" ht="15.75" customHeight="1">
      <c r="A17" s="51"/>
      <c r="B17" s="52"/>
      <c r="C17" s="390"/>
      <c r="D17" s="52"/>
      <c r="E17" s="52"/>
      <c r="F17" s="53">
        <f t="shared" si="0"/>
        <v>0</v>
      </c>
    </row>
    <row r="18" spans="1:6" ht="15.75" customHeight="1">
      <c r="A18" s="51"/>
      <c r="B18" s="52"/>
      <c r="C18" s="390"/>
      <c r="D18" s="52"/>
      <c r="E18" s="52"/>
      <c r="F18" s="53">
        <f t="shared" si="0"/>
        <v>0</v>
      </c>
    </row>
    <row r="19" spans="1:6" ht="15.75" customHeight="1">
      <c r="A19" s="51"/>
      <c r="B19" s="52"/>
      <c r="C19" s="390"/>
      <c r="D19" s="52"/>
      <c r="E19" s="52"/>
      <c r="F19" s="53">
        <f t="shared" si="0"/>
        <v>0</v>
      </c>
    </row>
    <row r="20" spans="1:6" ht="15.75" customHeight="1">
      <c r="A20" s="51"/>
      <c r="B20" s="52"/>
      <c r="C20" s="390"/>
      <c r="D20" s="52"/>
      <c r="E20" s="52"/>
      <c r="F20" s="53">
        <f t="shared" si="0"/>
        <v>0</v>
      </c>
    </row>
    <row r="21" spans="1:6" ht="15.75" customHeight="1">
      <c r="A21" s="51"/>
      <c r="B21" s="52"/>
      <c r="C21" s="390"/>
      <c r="D21" s="52"/>
      <c r="E21" s="52"/>
      <c r="F21" s="53">
        <f t="shared" si="0"/>
        <v>0</v>
      </c>
    </row>
    <row r="22" spans="1:6" ht="15.75" customHeight="1">
      <c r="A22" s="51"/>
      <c r="B22" s="52"/>
      <c r="C22" s="390"/>
      <c r="D22" s="52"/>
      <c r="E22" s="52"/>
      <c r="F22" s="53">
        <f t="shared" si="0"/>
        <v>0</v>
      </c>
    </row>
    <row r="23" spans="1:6" ht="15.75" customHeight="1">
      <c r="A23" s="51"/>
      <c r="B23" s="52"/>
      <c r="C23" s="390"/>
      <c r="D23" s="52"/>
      <c r="E23" s="52"/>
      <c r="F23" s="53">
        <f t="shared" si="0"/>
        <v>0</v>
      </c>
    </row>
    <row r="24" spans="1:6" ht="15.75" customHeight="1" thickBot="1">
      <c r="A24" s="54"/>
      <c r="B24" s="55"/>
      <c r="C24" s="391"/>
      <c r="D24" s="55"/>
      <c r="E24" s="55"/>
      <c r="F24" s="56">
        <f t="shared" si="0"/>
        <v>0</v>
      </c>
    </row>
    <row r="25" spans="1:6" s="50" customFormat="1" ht="18" customHeight="1" thickBot="1">
      <c r="A25" s="154" t="s">
        <v>59</v>
      </c>
      <c r="B25" s="155">
        <f>SUM(B8:B24)</f>
        <v>20984343</v>
      </c>
      <c r="C25" s="108"/>
      <c r="D25" s="155">
        <f>SUM(D8:D24)</f>
        <v>0</v>
      </c>
      <c r="E25" s="155">
        <f>SUM(E8:E24)</f>
        <v>20984343</v>
      </c>
      <c r="F25" s="57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0.93" bottom="0.984251968503937" header="0.51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4">
      <selection activeCell="A1" sqref="A1:E1"/>
    </sheetView>
  </sheetViews>
  <sheetFormatPr defaultColWidth="9.00390625" defaultRowHeight="12.75"/>
  <cols>
    <col min="1" max="1" width="38.625" style="38" customWidth="1"/>
    <col min="2" max="5" width="13.875" style="38" customWidth="1"/>
    <col min="6" max="16384" width="9.375" style="38" customWidth="1"/>
  </cols>
  <sheetData>
    <row r="1" spans="1:5" ht="15">
      <c r="A1" s="594" t="s">
        <v>567</v>
      </c>
      <c r="B1" s="595"/>
      <c r="C1" s="595"/>
      <c r="D1" s="595"/>
      <c r="E1" s="595"/>
    </row>
    <row r="2" spans="1:5" ht="10.5" customHeight="1">
      <c r="A2" s="525"/>
      <c r="B2" s="526"/>
      <c r="C2" s="526"/>
      <c r="D2" s="526"/>
      <c r="E2" s="526"/>
    </row>
    <row r="3" spans="1:5" ht="15.75">
      <c r="A3" s="612" t="s">
        <v>533</v>
      </c>
      <c r="B3" s="613"/>
      <c r="C3" s="613"/>
      <c r="D3" s="613"/>
      <c r="E3" s="613"/>
    </row>
    <row r="4" spans="1:5" ht="15.75">
      <c r="A4" s="612" t="s">
        <v>534</v>
      </c>
      <c r="B4" s="612"/>
      <c r="C4" s="612"/>
      <c r="D4" s="612"/>
      <c r="E4" s="612"/>
    </row>
    <row r="5" spans="1:5" ht="15.75">
      <c r="A5" s="452" t="s">
        <v>128</v>
      </c>
      <c r="B5" s="619"/>
      <c r="C5" s="619"/>
      <c r="D5" s="619"/>
      <c r="E5" s="619"/>
    </row>
    <row r="6" spans="1:5" ht="14.25" thickBot="1">
      <c r="A6" s="136"/>
      <c r="B6" s="136"/>
      <c r="C6" s="136"/>
      <c r="D6" s="620" t="str">
        <f>'KV_5.sz.mell.'!F5</f>
        <v>Forintban!</v>
      </c>
      <c r="E6" s="620"/>
    </row>
    <row r="7" spans="1:5" ht="15" customHeight="1" thickBot="1">
      <c r="A7" s="519" t="s">
        <v>121</v>
      </c>
      <c r="B7" s="520" t="s">
        <v>542</v>
      </c>
      <c r="C7" s="520" t="s">
        <v>543</v>
      </c>
      <c r="D7" s="520" t="s">
        <v>544</v>
      </c>
      <c r="E7" s="521" t="s">
        <v>48</v>
      </c>
    </row>
    <row r="8" spans="1:5" ht="12.75">
      <c r="A8" s="172" t="s">
        <v>122</v>
      </c>
      <c r="B8" s="76"/>
      <c r="C8" s="76"/>
      <c r="D8" s="76"/>
      <c r="E8" s="173">
        <f aca="true" t="shared" si="0" ref="E8:E14">SUM(B8:D8)</f>
        <v>0</v>
      </c>
    </row>
    <row r="9" spans="1:5" ht="12.75">
      <c r="A9" s="174" t="s">
        <v>135</v>
      </c>
      <c r="B9" s="77"/>
      <c r="C9" s="77"/>
      <c r="D9" s="77"/>
      <c r="E9" s="175">
        <f t="shared" si="0"/>
        <v>0</v>
      </c>
    </row>
    <row r="10" spans="1:5" ht="12.75">
      <c r="A10" s="176" t="s">
        <v>123</v>
      </c>
      <c r="B10" s="78"/>
      <c r="C10" s="78"/>
      <c r="D10" s="78"/>
      <c r="E10" s="177">
        <f t="shared" si="0"/>
        <v>0</v>
      </c>
    </row>
    <row r="11" spans="1:5" ht="12.75">
      <c r="A11" s="176" t="s">
        <v>137</v>
      </c>
      <c r="B11" s="78"/>
      <c r="C11" s="78"/>
      <c r="D11" s="78"/>
      <c r="E11" s="177">
        <f t="shared" si="0"/>
        <v>0</v>
      </c>
    </row>
    <row r="12" spans="1:5" ht="12.75">
      <c r="A12" s="176" t="s">
        <v>124</v>
      </c>
      <c r="B12" s="78"/>
      <c r="C12" s="78"/>
      <c r="D12" s="78"/>
      <c r="E12" s="177">
        <f t="shared" si="0"/>
        <v>0</v>
      </c>
    </row>
    <row r="13" spans="1:5" ht="12.75">
      <c r="A13" s="176" t="s">
        <v>125</v>
      </c>
      <c r="B13" s="78"/>
      <c r="C13" s="78"/>
      <c r="D13" s="78"/>
      <c r="E13" s="177">
        <f t="shared" si="0"/>
        <v>0</v>
      </c>
    </row>
    <row r="14" spans="1:5" ht="13.5" thickBot="1">
      <c r="A14" s="79"/>
      <c r="B14" s="80"/>
      <c r="C14" s="80"/>
      <c r="D14" s="80"/>
      <c r="E14" s="177">
        <f t="shared" si="0"/>
        <v>0</v>
      </c>
    </row>
    <row r="15" spans="1:5" ht="13.5" thickBot="1">
      <c r="A15" s="178" t="s">
        <v>127</v>
      </c>
      <c r="B15" s="179">
        <f>B8+SUM(B10:B14)</f>
        <v>0</v>
      </c>
      <c r="C15" s="179">
        <f>C8+SUM(C10:C14)</f>
        <v>0</v>
      </c>
      <c r="D15" s="179">
        <f>D8+SUM(D10:D14)</f>
        <v>0</v>
      </c>
      <c r="E15" s="180">
        <f>E8+SUM(E10:E14)</f>
        <v>0</v>
      </c>
    </row>
    <row r="16" spans="1:5" ht="13.5" thickBot="1">
      <c r="A16" s="40"/>
      <c r="B16" s="40"/>
      <c r="C16" s="40"/>
      <c r="D16" s="40"/>
      <c r="E16" s="40"/>
    </row>
    <row r="17" spans="1:5" ht="15" customHeight="1" thickBot="1">
      <c r="A17" s="169" t="s">
        <v>126</v>
      </c>
      <c r="B17" s="170" t="str">
        <f>+B7</f>
        <v>2020.</v>
      </c>
      <c r="C17" s="170" t="str">
        <f>+C7</f>
        <v>2021.</v>
      </c>
      <c r="D17" s="170" t="str">
        <f>+D7</f>
        <v>2022.</v>
      </c>
      <c r="E17" s="171" t="s">
        <v>48</v>
      </c>
    </row>
    <row r="18" spans="1:5" ht="12.75">
      <c r="A18" s="172" t="s">
        <v>131</v>
      </c>
      <c r="B18" s="76"/>
      <c r="C18" s="76"/>
      <c r="D18" s="76"/>
      <c r="E18" s="173">
        <f aca="true" t="shared" si="1" ref="E18:E23">SUM(B18:D18)</f>
        <v>0</v>
      </c>
    </row>
    <row r="19" spans="1:5" ht="12.75">
      <c r="A19" s="181" t="s">
        <v>132</v>
      </c>
      <c r="B19" s="78"/>
      <c r="C19" s="78"/>
      <c r="D19" s="78"/>
      <c r="E19" s="177">
        <f t="shared" si="1"/>
        <v>0</v>
      </c>
    </row>
    <row r="20" spans="1:5" ht="12.75">
      <c r="A20" s="176" t="s">
        <v>133</v>
      </c>
      <c r="B20" s="78"/>
      <c r="C20" s="78"/>
      <c r="D20" s="78"/>
      <c r="E20" s="177">
        <f t="shared" si="1"/>
        <v>0</v>
      </c>
    </row>
    <row r="21" spans="1:5" ht="12.75">
      <c r="A21" s="176" t="s">
        <v>134</v>
      </c>
      <c r="B21" s="78"/>
      <c r="C21" s="78"/>
      <c r="D21" s="78"/>
      <c r="E21" s="177">
        <f t="shared" si="1"/>
        <v>0</v>
      </c>
    </row>
    <row r="22" spans="1:5" ht="12.75">
      <c r="A22" s="81"/>
      <c r="B22" s="78"/>
      <c r="C22" s="78"/>
      <c r="D22" s="78"/>
      <c r="E22" s="177">
        <f t="shared" si="1"/>
        <v>0</v>
      </c>
    </row>
    <row r="23" spans="1:5" ht="13.5" thickBot="1">
      <c r="A23" s="79"/>
      <c r="B23" s="80"/>
      <c r="C23" s="80"/>
      <c r="D23" s="80"/>
      <c r="E23" s="177">
        <f t="shared" si="1"/>
        <v>0</v>
      </c>
    </row>
    <row r="24" spans="1:5" ht="13.5" thickBot="1">
      <c r="A24" s="178" t="s">
        <v>49</v>
      </c>
      <c r="B24" s="179">
        <f>SUM(B18:B23)</f>
        <v>0</v>
      </c>
      <c r="C24" s="179">
        <f>SUM(C18:C23)</f>
        <v>0</v>
      </c>
      <c r="D24" s="179">
        <f>SUM(D18:D23)</f>
        <v>0</v>
      </c>
      <c r="E24" s="180">
        <f>SUM(E18:E23)</f>
        <v>0</v>
      </c>
    </row>
    <row r="25" spans="1:5" ht="12.75">
      <c r="A25" s="168"/>
      <c r="B25" s="168"/>
      <c r="C25" s="168"/>
      <c r="D25" s="168"/>
      <c r="E25" s="168"/>
    </row>
    <row r="26" spans="1:5" ht="15.75">
      <c r="A26" s="452" t="s">
        <v>128</v>
      </c>
      <c r="B26" s="619"/>
      <c r="C26" s="619"/>
      <c r="D26" s="619"/>
      <c r="E26" s="619"/>
    </row>
    <row r="27" spans="1:5" ht="14.25" thickBot="1">
      <c r="A27" s="168"/>
      <c r="B27" s="168"/>
      <c r="C27" s="168"/>
      <c r="D27" s="621" t="str">
        <f>D6</f>
        <v>Forintban!</v>
      </c>
      <c r="E27" s="621"/>
    </row>
    <row r="28" spans="1:5" ht="13.5" thickBot="1">
      <c r="A28" s="169" t="s">
        <v>121</v>
      </c>
      <c r="B28" s="170" t="str">
        <f>+B17</f>
        <v>2020.</v>
      </c>
      <c r="C28" s="170" t="str">
        <f>+C17</f>
        <v>2021.</v>
      </c>
      <c r="D28" s="170" t="str">
        <f>+D17</f>
        <v>2022.</v>
      </c>
      <c r="E28" s="171" t="s">
        <v>48</v>
      </c>
    </row>
    <row r="29" spans="1:5" ht="12.75">
      <c r="A29" s="172" t="s">
        <v>122</v>
      </c>
      <c r="B29" s="76"/>
      <c r="C29" s="76"/>
      <c r="D29" s="76"/>
      <c r="E29" s="173">
        <f aca="true" t="shared" si="2" ref="E29:E35">SUM(B29:D29)</f>
        <v>0</v>
      </c>
    </row>
    <row r="30" spans="1:5" ht="12.75">
      <c r="A30" s="174" t="s">
        <v>135</v>
      </c>
      <c r="B30" s="77"/>
      <c r="C30" s="77"/>
      <c r="D30" s="77"/>
      <c r="E30" s="175">
        <f t="shared" si="2"/>
        <v>0</v>
      </c>
    </row>
    <row r="31" spans="1:5" ht="12.75">
      <c r="A31" s="176" t="s">
        <v>123</v>
      </c>
      <c r="B31" s="78"/>
      <c r="C31" s="78"/>
      <c r="D31" s="78"/>
      <c r="E31" s="177">
        <f t="shared" si="2"/>
        <v>0</v>
      </c>
    </row>
    <row r="32" spans="1:5" ht="12.75">
      <c r="A32" s="176" t="s">
        <v>137</v>
      </c>
      <c r="B32" s="78"/>
      <c r="C32" s="78"/>
      <c r="D32" s="78"/>
      <c r="E32" s="177">
        <f t="shared" si="2"/>
        <v>0</v>
      </c>
    </row>
    <row r="33" spans="1:5" ht="12.75">
      <c r="A33" s="176" t="s">
        <v>124</v>
      </c>
      <c r="B33" s="78"/>
      <c r="C33" s="78"/>
      <c r="D33" s="78"/>
      <c r="E33" s="177">
        <f t="shared" si="2"/>
        <v>0</v>
      </c>
    </row>
    <row r="34" spans="1:5" ht="12.75">
      <c r="A34" s="176" t="s">
        <v>125</v>
      </c>
      <c r="B34" s="78"/>
      <c r="C34" s="78"/>
      <c r="D34" s="78"/>
      <c r="E34" s="177">
        <f t="shared" si="2"/>
        <v>0</v>
      </c>
    </row>
    <row r="35" spans="1:5" ht="13.5" thickBot="1">
      <c r="A35" s="79"/>
      <c r="B35" s="80"/>
      <c r="C35" s="80"/>
      <c r="D35" s="80"/>
      <c r="E35" s="177">
        <f t="shared" si="2"/>
        <v>0</v>
      </c>
    </row>
    <row r="36" spans="1:5" ht="13.5" thickBot="1">
      <c r="A36" s="178" t="s">
        <v>127</v>
      </c>
      <c r="B36" s="179">
        <f>B29+SUM(B31:B35)</f>
        <v>0</v>
      </c>
      <c r="C36" s="179">
        <f>C29+SUM(C31:C35)</f>
        <v>0</v>
      </c>
      <c r="D36" s="179">
        <f>D29+SUM(D31:D35)</f>
        <v>0</v>
      </c>
      <c r="E36" s="180">
        <f>E29+SUM(E31:E35)</f>
        <v>0</v>
      </c>
    </row>
    <row r="37" spans="1:5" ht="13.5" thickBot="1">
      <c r="A37" s="40"/>
      <c r="B37" s="40"/>
      <c r="C37" s="40"/>
      <c r="D37" s="40"/>
      <c r="E37" s="40"/>
    </row>
    <row r="38" spans="1:5" ht="13.5" thickBot="1">
      <c r="A38" s="169" t="s">
        <v>126</v>
      </c>
      <c r="B38" s="170" t="str">
        <f>+B28</f>
        <v>2020.</v>
      </c>
      <c r="C38" s="170" t="str">
        <f>+C28</f>
        <v>2021.</v>
      </c>
      <c r="D38" s="170" t="str">
        <f>+D28</f>
        <v>2022.</v>
      </c>
      <c r="E38" s="171" t="s">
        <v>48</v>
      </c>
    </row>
    <row r="39" spans="1:5" ht="12.75">
      <c r="A39" s="172" t="s">
        <v>131</v>
      </c>
      <c r="B39" s="76"/>
      <c r="C39" s="76"/>
      <c r="D39" s="76"/>
      <c r="E39" s="173">
        <f>SUM(B39:D39)</f>
        <v>0</v>
      </c>
    </row>
    <row r="40" spans="1:5" ht="12.75">
      <c r="A40" s="181" t="s">
        <v>132</v>
      </c>
      <c r="B40" s="78"/>
      <c r="C40" s="78"/>
      <c r="D40" s="78"/>
      <c r="E40" s="177">
        <f>SUM(B40:D40)</f>
        <v>0</v>
      </c>
    </row>
    <row r="41" spans="1:5" ht="12.75">
      <c r="A41" s="176" t="s">
        <v>133</v>
      </c>
      <c r="B41" s="78"/>
      <c r="C41" s="78"/>
      <c r="D41" s="78"/>
      <c r="E41" s="177">
        <f>SUM(B41:D41)</f>
        <v>0</v>
      </c>
    </row>
    <row r="42" spans="1:5" ht="12.75">
      <c r="A42" s="176" t="s">
        <v>134</v>
      </c>
      <c r="B42" s="78"/>
      <c r="C42" s="78"/>
      <c r="D42" s="78"/>
      <c r="E42" s="177">
        <f>SUM(B42:D42)</f>
        <v>0</v>
      </c>
    </row>
    <row r="43" spans="1:5" ht="13.5" thickBot="1">
      <c r="A43" s="79"/>
      <c r="B43" s="80"/>
      <c r="C43" s="80"/>
      <c r="D43" s="80"/>
      <c r="E43" s="177">
        <f>SUM(B43:D43)</f>
        <v>0</v>
      </c>
    </row>
    <row r="44" spans="1:5" ht="13.5" thickBot="1">
      <c r="A44" s="178" t="s">
        <v>49</v>
      </c>
      <c r="B44" s="179">
        <f>SUM(B39:B43)</f>
        <v>0</v>
      </c>
      <c r="C44" s="179">
        <f>SUM(C39:C43)</f>
        <v>0</v>
      </c>
      <c r="D44" s="179">
        <f>SUM(D39:D43)</f>
        <v>0</v>
      </c>
      <c r="E44" s="180">
        <f>SUM(E39:E43)</f>
        <v>0</v>
      </c>
    </row>
    <row r="45" spans="1:5" ht="12.75">
      <c r="A45" s="168"/>
      <c r="B45" s="168"/>
      <c r="C45" s="168"/>
      <c r="D45" s="168"/>
      <c r="E45" s="168"/>
    </row>
    <row r="46" spans="1:5" ht="14.25">
      <c r="A46" s="603" t="s">
        <v>545</v>
      </c>
      <c r="B46" s="603"/>
      <c r="C46" s="603"/>
      <c r="D46" s="603"/>
      <c r="E46" s="603"/>
    </row>
    <row r="47" spans="1:5" ht="13.5" thickBot="1">
      <c r="A47" s="168"/>
      <c r="B47" s="168"/>
      <c r="C47" s="168"/>
      <c r="D47" s="168"/>
      <c r="E47" s="168"/>
    </row>
    <row r="48" spans="1:8" ht="13.5" thickBot="1">
      <c r="A48" s="616" t="s">
        <v>129</v>
      </c>
      <c r="B48" s="617"/>
      <c r="C48" s="618"/>
      <c r="D48" s="614" t="s">
        <v>514</v>
      </c>
      <c r="E48" s="615"/>
      <c r="H48" s="39"/>
    </row>
    <row r="49" spans="1:5" ht="12.75">
      <c r="A49" s="606"/>
      <c r="B49" s="607"/>
      <c r="C49" s="608"/>
      <c r="D49" s="599"/>
      <c r="E49" s="600"/>
    </row>
    <row r="50" spans="1:5" ht="13.5" thickBot="1">
      <c r="A50" s="609"/>
      <c r="B50" s="610"/>
      <c r="C50" s="611"/>
      <c r="D50" s="601"/>
      <c r="E50" s="602"/>
    </row>
    <row r="51" spans="1:5" ht="13.5" thickBot="1">
      <c r="A51" s="596" t="s">
        <v>49</v>
      </c>
      <c r="B51" s="597"/>
      <c r="C51" s="598"/>
      <c r="D51" s="604">
        <f>SUM(D49:E50)</f>
        <v>0</v>
      </c>
      <c r="E51" s="605"/>
    </row>
    <row r="52" spans="1:5" ht="12.75">
      <c r="A52" s="136"/>
      <c r="B52" s="136"/>
      <c r="C52" s="136"/>
      <c r="D52" s="136"/>
      <c r="E52" s="136"/>
    </row>
    <row r="53" spans="1:5" ht="12.75">
      <c r="A53" s="136"/>
      <c r="B53" s="136"/>
      <c r="C53" s="136"/>
      <c r="D53" s="136"/>
      <c r="E53" s="136"/>
    </row>
    <row r="54" spans="1:5" ht="12.75">
      <c r="A54" s="136"/>
      <c r="B54" s="136"/>
      <c r="C54" s="136"/>
      <c r="D54" s="136"/>
      <c r="E54" s="136"/>
    </row>
    <row r="55" spans="1:5" ht="12.75">
      <c r="A55" s="136"/>
      <c r="B55" s="136"/>
      <c r="C55" s="136"/>
      <c r="D55" s="136"/>
      <c r="E55" s="136"/>
    </row>
    <row r="56" spans="1:5" ht="12.75">
      <c r="A56" s="136"/>
      <c r="B56" s="136"/>
      <c r="C56" s="136"/>
      <c r="D56" s="136"/>
      <c r="E56" s="136"/>
    </row>
    <row r="57" spans="1:5" ht="12.75">
      <c r="A57" s="136"/>
      <c r="B57" s="136"/>
      <c r="C57" s="136"/>
      <c r="D57" s="136"/>
      <c r="E57" s="136"/>
    </row>
    <row r="58" spans="1:5" ht="12.75">
      <c r="A58" s="136"/>
      <c r="B58" s="136"/>
      <c r="C58" s="136"/>
      <c r="D58" s="136"/>
      <c r="E58" s="136"/>
    </row>
    <row r="59" spans="1:5" ht="12.75">
      <c r="A59" s="136"/>
      <c r="B59" s="136"/>
      <c r="C59" s="136"/>
      <c r="D59" s="136"/>
      <c r="E59" s="136"/>
    </row>
    <row r="60" spans="1:5" ht="12.75">
      <c r="A60" s="136"/>
      <c r="B60" s="136"/>
      <c r="C60" s="136"/>
      <c r="D60" s="136"/>
      <c r="E60" s="136"/>
    </row>
    <row r="61" spans="1:5" ht="12.75">
      <c r="A61" s="136"/>
      <c r="B61" s="136"/>
      <c r="C61" s="136"/>
      <c r="D61" s="136"/>
      <c r="E61" s="136"/>
    </row>
    <row r="62" spans="1:5" ht="12.75">
      <c r="A62" s="136"/>
      <c r="B62" s="136"/>
      <c r="C62" s="136"/>
      <c r="D62" s="136"/>
      <c r="E62" s="136"/>
    </row>
    <row r="63" spans="1:5" ht="12.75">
      <c r="A63" s="136"/>
      <c r="B63" s="136"/>
      <c r="C63" s="136"/>
      <c r="D63" s="136"/>
      <c r="E63" s="136"/>
    </row>
    <row r="64" spans="1:5" ht="12.75">
      <c r="A64" s="136"/>
      <c r="B64" s="136"/>
      <c r="C64" s="136"/>
      <c r="D64" s="136"/>
      <c r="E64" s="136"/>
    </row>
    <row r="65" spans="1:5" ht="12.75">
      <c r="A65" s="136"/>
      <c r="B65" s="136"/>
      <c r="C65" s="136"/>
      <c r="D65" s="136"/>
      <c r="E65" s="136"/>
    </row>
    <row r="66" spans="1:5" ht="12.75">
      <c r="A66" s="136"/>
      <c r="B66" s="136"/>
      <c r="C66" s="136"/>
      <c r="D66" s="136"/>
      <c r="E66" s="136"/>
    </row>
    <row r="67" spans="1:5" ht="12.75">
      <c r="A67" s="136"/>
      <c r="B67" s="136"/>
      <c r="C67" s="136"/>
      <c r="D67" s="136"/>
      <c r="E67" s="136"/>
    </row>
    <row r="68" spans="1:5" ht="12.75">
      <c r="A68" s="136"/>
      <c r="B68" s="136"/>
      <c r="C68" s="136"/>
      <c r="D68" s="136"/>
      <c r="E68" s="136"/>
    </row>
    <row r="69" spans="1:5" ht="12.75">
      <c r="A69" s="136"/>
      <c r="B69" s="136"/>
      <c r="C69" s="136"/>
      <c r="D69" s="136"/>
      <c r="E69" s="136"/>
    </row>
    <row r="70" spans="1:5" ht="12.75">
      <c r="A70" s="136"/>
      <c r="B70" s="136"/>
      <c r="C70" s="136"/>
      <c r="D70" s="136"/>
      <c r="E70" s="136"/>
    </row>
    <row r="71" spans="1:5" ht="12.75">
      <c r="A71" s="136"/>
      <c r="B71" s="136"/>
      <c r="C71" s="136"/>
      <c r="D71" s="136"/>
      <c r="E71" s="136"/>
    </row>
    <row r="72" spans="1:5" ht="12.75">
      <c r="A72" s="136"/>
      <c r="B72" s="136"/>
      <c r="C72" s="136"/>
      <c r="D72" s="136"/>
      <c r="E72" s="136"/>
    </row>
    <row r="73" spans="1:5" ht="12.75">
      <c r="A73" s="136"/>
      <c r="B73" s="136"/>
      <c r="C73" s="136"/>
      <c r="D73" s="136"/>
      <c r="E73" s="136"/>
    </row>
    <row r="74" spans="1:5" ht="12.75">
      <c r="A74" s="136"/>
      <c r="B74" s="136"/>
      <c r="C74" s="136"/>
      <c r="D74" s="136"/>
      <c r="E74" s="136"/>
    </row>
    <row r="75" spans="1:5" ht="12.75">
      <c r="A75" s="136"/>
      <c r="B75" s="136"/>
      <c r="C75" s="136"/>
      <c r="D75" s="136"/>
      <c r="E75" s="136"/>
    </row>
    <row r="76" spans="1:5" ht="12.75">
      <c r="A76" s="136"/>
      <c r="B76" s="136"/>
      <c r="C76" s="136"/>
      <c r="D76" s="136"/>
      <c r="E76" s="136"/>
    </row>
    <row r="77" spans="1:5" ht="12.75">
      <c r="A77" s="136"/>
      <c r="B77" s="136"/>
      <c r="C77" s="136"/>
      <c r="D77" s="136"/>
      <c r="E77" s="136"/>
    </row>
    <row r="78" spans="1:5" ht="12.75">
      <c r="A78" s="136"/>
      <c r="B78" s="136"/>
      <c r="C78" s="136"/>
      <c r="D78" s="136"/>
      <c r="E78" s="136"/>
    </row>
    <row r="79" spans="1:5" ht="12.75">
      <c r="A79" s="136"/>
      <c r="B79" s="136"/>
      <c r="C79" s="136"/>
      <c r="D79" s="136"/>
      <c r="E79" s="136"/>
    </row>
    <row r="80" spans="1:5" ht="12.75">
      <c r="A80" s="136"/>
      <c r="B80" s="136"/>
      <c r="C80" s="136"/>
      <c r="D80" s="136"/>
      <c r="E80" s="136"/>
    </row>
    <row r="81" spans="1:5" ht="12.75">
      <c r="A81" s="136"/>
      <c r="B81" s="136"/>
      <c r="C81" s="136"/>
      <c r="D81" s="136"/>
      <c r="E81" s="136"/>
    </row>
    <row r="82" spans="1:5" ht="12.75">
      <c r="A82" s="136"/>
      <c r="B82" s="136"/>
      <c r="C82" s="136"/>
      <c r="D82" s="136"/>
      <c r="E82" s="136"/>
    </row>
    <row r="83" spans="1:5" ht="12.75">
      <c r="A83" s="136"/>
      <c r="B83" s="136"/>
      <c r="C83" s="136"/>
      <c r="D83" s="136"/>
      <c r="E83" s="136"/>
    </row>
    <row r="84" spans="1:5" ht="12.75">
      <c r="A84" s="136"/>
      <c r="B84" s="136"/>
      <c r="C84" s="136"/>
      <c r="D84" s="136"/>
      <c r="E84" s="136"/>
    </row>
    <row r="85" spans="1:5" ht="12.75">
      <c r="A85" s="136"/>
      <c r="B85" s="136"/>
      <c r="C85" s="136"/>
      <c r="D85" s="136"/>
      <c r="E85" s="136"/>
    </row>
    <row r="86" spans="1:5" ht="12.75">
      <c r="A86" s="136"/>
      <c r="B86" s="136"/>
      <c r="C86" s="136"/>
      <c r="D86" s="136"/>
      <c r="E86" s="136"/>
    </row>
    <row r="87" spans="1:5" ht="12.75">
      <c r="A87" s="136"/>
      <c r="B87" s="136"/>
      <c r="C87" s="136"/>
      <c r="D87" s="136"/>
      <c r="E87" s="136"/>
    </row>
    <row r="88" spans="1:5" ht="12.75">
      <c r="A88" s="136"/>
      <c r="B88" s="136"/>
      <c r="C88" s="136"/>
      <c r="D88" s="136"/>
      <c r="E88" s="136"/>
    </row>
    <row r="89" spans="1:5" ht="12.75">
      <c r="A89" s="136"/>
      <c r="B89" s="136"/>
      <c r="C89" s="136"/>
      <c r="D89" s="136"/>
      <c r="E89" s="136"/>
    </row>
    <row r="90" spans="1:5" ht="12.75">
      <c r="A90" s="136"/>
      <c r="B90" s="136"/>
      <c r="C90" s="136"/>
      <c r="D90" s="136"/>
      <c r="E90" s="136"/>
    </row>
    <row r="91" spans="1:5" ht="12.75">
      <c r="A91" s="136"/>
      <c r="B91" s="136"/>
      <c r="C91" s="136"/>
      <c r="D91" s="136"/>
      <c r="E91" s="136"/>
    </row>
    <row r="92" spans="1:5" ht="12.75">
      <c r="A92" s="136"/>
      <c r="B92" s="136"/>
      <c r="C92" s="136"/>
      <c r="D92" s="136"/>
      <c r="E92" s="136"/>
    </row>
    <row r="93" spans="1:5" ht="12.75">
      <c r="A93" s="136"/>
      <c r="B93" s="136"/>
      <c r="C93" s="136"/>
      <c r="D93" s="136"/>
      <c r="E93" s="136"/>
    </row>
    <row r="94" spans="1:5" ht="12.75">
      <c r="A94" s="136"/>
      <c r="B94" s="136"/>
      <c r="C94" s="136"/>
      <c r="D94" s="136"/>
      <c r="E94" s="136"/>
    </row>
    <row r="95" spans="1:5" ht="12.75">
      <c r="A95" s="136"/>
      <c r="B95" s="136"/>
      <c r="C95" s="136"/>
      <c r="D95" s="136"/>
      <c r="E95" s="136"/>
    </row>
    <row r="96" spans="1:5" ht="12.75">
      <c r="A96" s="136"/>
      <c r="B96" s="136"/>
      <c r="C96" s="136"/>
      <c r="D96" s="136"/>
      <c r="E96" s="136"/>
    </row>
    <row r="97" spans="1:5" ht="12.75">
      <c r="A97" s="136"/>
      <c r="B97" s="136"/>
      <c r="C97" s="136"/>
      <c r="D97" s="136"/>
      <c r="E97" s="136"/>
    </row>
    <row r="98" spans="1:5" ht="12.75">
      <c r="A98" s="136"/>
      <c r="B98" s="136"/>
      <c r="C98" s="136"/>
      <c r="D98" s="136"/>
      <c r="E98" s="136"/>
    </row>
    <row r="99" spans="1:5" ht="12.75">
      <c r="A99" s="136"/>
      <c r="B99" s="136"/>
      <c r="C99" s="136"/>
      <c r="D99" s="136"/>
      <c r="E99" s="136"/>
    </row>
    <row r="100" spans="1:5" ht="12.75">
      <c r="A100" s="136"/>
      <c r="B100" s="136"/>
      <c r="C100" s="136"/>
      <c r="D100" s="136"/>
      <c r="E100" s="136"/>
    </row>
    <row r="101" spans="1:5" ht="12.75">
      <c r="A101" s="136"/>
      <c r="B101" s="136"/>
      <c r="C101" s="136"/>
      <c r="D101" s="136"/>
      <c r="E101" s="136"/>
    </row>
    <row r="102" spans="1:5" ht="12.75">
      <c r="A102" s="136"/>
      <c r="B102" s="136"/>
      <c r="C102" s="136"/>
      <c r="D102" s="136"/>
      <c r="E102" s="136"/>
    </row>
    <row r="103" spans="1:5" ht="12.75">
      <c r="A103" s="136"/>
      <c r="B103" s="136"/>
      <c r="C103" s="136"/>
      <c r="D103" s="136"/>
      <c r="E103" s="136"/>
    </row>
    <row r="104" spans="1:5" ht="12.75">
      <c r="A104" s="136"/>
      <c r="B104" s="136"/>
      <c r="C104" s="136"/>
      <c r="D104" s="136"/>
      <c r="E104" s="136"/>
    </row>
    <row r="105" spans="1:5" ht="12.75">
      <c r="A105" s="136"/>
      <c r="B105" s="136"/>
      <c r="C105" s="136"/>
      <c r="D105" s="136"/>
      <c r="E105" s="136"/>
    </row>
    <row r="106" spans="1:5" ht="12.75">
      <c r="A106" s="136"/>
      <c r="B106" s="136"/>
      <c r="C106" s="136"/>
      <c r="D106" s="136"/>
      <c r="E106" s="136"/>
    </row>
    <row r="107" spans="1:5" ht="12.75">
      <c r="A107" s="136"/>
      <c r="B107" s="136"/>
      <c r="C107" s="136"/>
      <c r="D107" s="136"/>
      <c r="E107" s="136"/>
    </row>
    <row r="108" spans="1:5" ht="12.75">
      <c r="A108" s="136"/>
      <c r="B108" s="136"/>
      <c r="C108" s="136"/>
      <c r="D108" s="136"/>
      <c r="E108" s="136"/>
    </row>
    <row r="109" spans="1:5" ht="12.75">
      <c r="A109" s="136"/>
      <c r="B109" s="136"/>
      <c r="C109" s="136"/>
      <c r="D109" s="136"/>
      <c r="E109" s="136"/>
    </row>
    <row r="110" spans="1:5" ht="12.75">
      <c r="A110" s="136"/>
      <c r="B110" s="136"/>
      <c r="C110" s="136"/>
      <c r="D110" s="136"/>
      <c r="E110" s="136"/>
    </row>
    <row r="111" spans="1:5" ht="12.75">
      <c r="A111" s="136"/>
      <c r="B111" s="136"/>
      <c r="C111" s="136"/>
      <c r="D111" s="136"/>
      <c r="E111" s="136"/>
    </row>
    <row r="112" spans="1:5" ht="12.75">
      <c r="A112" s="136"/>
      <c r="B112" s="136"/>
      <c r="C112" s="136"/>
      <c r="D112" s="136"/>
      <c r="E112" s="136"/>
    </row>
    <row r="113" spans="1:5" ht="12.75">
      <c r="A113" s="136"/>
      <c r="B113" s="136"/>
      <c r="C113" s="136"/>
      <c r="D113" s="136"/>
      <c r="E113" s="136"/>
    </row>
    <row r="114" spans="1:5" ht="12.75">
      <c r="A114" s="136"/>
      <c r="B114" s="136"/>
      <c r="C114" s="136"/>
      <c r="D114" s="136"/>
      <c r="E114" s="136"/>
    </row>
    <row r="115" spans="1:5" ht="12.75">
      <c r="A115" s="136"/>
      <c r="B115" s="136"/>
      <c r="C115" s="136"/>
      <c r="D115" s="136"/>
      <c r="E115" s="136"/>
    </row>
    <row r="116" spans="1:5" ht="12.75">
      <c r="A116" s="136"/>
      <c r="B116" s="136"/>
      <c r="C116" s="136"/>
      <c r="D116" s="136"/>
      <c r="E116" s="136"/>
    </row>
    <row r="117" spans="1:5" ht="12.75">
      <c r="A117" s="136"/>
      <c r="B117" s="136"/>
      <c r="C117" s="136"/>
      <c r="D117" s="136"/>
      <c r="E117" s="136"/>
    </row>
    <row r="118" spans="1:5" ht="12.75">
      <c r="A118" s="136"/>
      <c r="B118" s="136"/>
      <c r="C118" s="136"/>
      <c r="D118" s="136"/>
      <c r="E118" s="136"/>
    </row>
    <row r="119" spans="1:5" ht="12.75">
      <c r="A119" s="136"/>
      <c r="B119" s="136"/>
      <c r="C119" s="136"/>
      <c r="D119" s="136"/>
      <c r="E119" s="136"/>
    </row>
    <row r="120" spans="1:5" ht="12.75">
      <c r="A120" s="136"/>
      <c r="B120" s="136"/>
      <c r="C120" s="136"/>
      <c r="D120" s="136"/>
      <c r="E120" s="136"/>
    </row>
    <row r="121" spans="1:5" ht="12.75">
      <c r="A121" s="136"/>
      <c r="B121" s="136"/>
      <c r="C121" s="136"/>
      <c r="D121" s="136"/>
      <c r="E121" s="136"/>
    </row>
    <row r="122" spans="1:5" ht="12.75">
      <c r="A122" s="136"/>
      <c r="B122" s="136"/>
      <c r="C122" s="136"/>
      <c r="D122" s="136"/>
      <c r="E122" s="136"/>
    </row>
    <row r="123" spans="1:5" ht="12.75">
      <c r="A123" s="136"/>
      <c r="B123" s="136"/>
      <c r="C123" s="136"/>
      <c r="D123" s="136"/>
      <c r="E123" s="136"/>
    </row>
    <row r="124" spans="1:5" ht="12.75">
      <c r="A124" s="136"/>
      <c r="B124" s="136"/>
      <c r="C124" s="136"/>
      <c r="D124" s="136"/>
      <c r="E124" s="136"/>
    </row>
    <row r="125" spans="1:5" ht="12.75">
      <c r="A125" s="136"/>
      <c r="B125" s="136"/>
      <c r="C125" s="136"/>
      <c r="D125" s="136"/>
      <c r="E125" s="136"/>
    </row>
    <row r="126" spans="1:5" ht="12.75">
      <c r="A126" s="136"/>
      <c r="B126" s="136"/>
      <c r="C126" s="136"/>
      <c r="D126" s="136"/>
      <c r="E126" s="136"/>
    </row>
    <row r="127" spans="1:5" ht="12.75">
      <c r="A127" s="136"/>
      <c r="B127" s="136"/>
      <c r="C127" s="136"/>
      <c r="D127" s="136"/>
      <c r="E127" s="136"/>
    </row>
    <row r="128" spans="1:5" ht="12.75">
      <c r="A128" s="136"/>
      <c r="B128" s="136"/>
      <c r="C128" s="136"/>
      <c r="D128" s="136"/>
      <c r="E128" s="136"/>
    </row>
    <row r="129" spans="1:5" ht="12.75">
      <c r="A129" s="136"/>
      <c r="B129" s="136"/>
      <c r="C129" s="136"/>
      <c r="D129" s="136"/>
      <c r="E129" s="136"/>
    </row>
    <row r="130" spans="1:5" ht="12.75">
      <c r="A130" s="136"/>
      <c r="B130" s="136"/>
      <c r="C130" s="136"/>
      <c r="D130" s="136"/>
      <c r="E130" s="136"/>
    </row>
    <row r="131" spans="1:5" ht="12.75">
      <c r="A131" s="136"/>
      <c r="B131" s="136"/>
      <c r="C131" s="136"/>
      <c r="D131" s="136"/>
      <c r="E131" s="136"/>
    </row>
    <row r="132" spans="1:5" ht="12.75">
      <c r="A132" s="136"/>
      <c r="B132" s="136"/>
      <c r="C132" s="136"/>
      <c r="D132" s="136"/>
      <c r="E132" s="136"/>
    </row>
    <row r="133" spans="1:5" ht="12.75">
      <c r="A133" s="136"/>
      <c r="B133" s="136"/>
      <c r="C133" s="136"/>
      <c r="D133" s="136"/>
      <c r="E133" s="136"/>
    </row>
    <row r="134" spans="1:5" ht="12.75">
      <c r="A134" s="136"/>
      <c r="B134" s="136"/>
      <c r="C134" s="136"/>
      <c r="D134" s="136"/>
      <c r="E134" s="136"/>
    </row>
    <row r="135" spans="1:5" ht="12.75">
      <c r="A135" s="136"/>
      <c r="B135" s="136"/>
      <c r="C135" s="136"/>
      <c r="D135" s="136"/>
      <c r="E135" s="136"/>
    </row>
    <row r="136" spans="1:5" ht="12.75">
      <c r="A136" s="136"/>
      <c r="B136" s="136"/>
      <c r="C136" s="136"/>
      <c r="D136" s="136"/>
      <c r="E136" s="136"/>
    </row>
    <row r="137" spans="1:5" ht="12.75">
      <c r="A137" s="136"/>
      <c r="B137" s="136"/>
      <c r="C137" s="136"/>
      <c r="D137" s="136"/>
      <c r="E137" s="136"/>
    </row>
    <row r="138" spans="1:5" ht="12.75">
      <c r="A138" s="136"/>
      <c r="B138" s="136"/>
      <c r="C138" s="136"/>
      <c r="D138" s="136"/>
      <c r="E138" s="136"/>
    </row>
    <row r="139" spans="1:5" ht="12.75">
      <c r="A139" s="136"/>
      <c r="B139" s="136"/>
      <c r="C139" s="136"/>
      <c r="D139" s="136"/>
      <c r="E139" s="136"/>
    </row>
    <row r="140" spans="1:5" ht="12.75">
      <c r="A140" s="136"/>
      <c r="B140" s="136"/>
      <c r="C140" s="136"/>
      <c r="D140" s="136"/>
      <c r="E140" s="136"/>
    </row>
    <row r="141" spans="1:5" ht="12.75">
      <c r="A141" s="136"/>
      <c r="B141" s="136"/>
      <c r="C141" s="136"/>
      <c r="D141" s="136"/>
      <c r="E141" s="136"/>
    </row>
    <row r="142" spans="1:5" ht="12.75">
      <c r="A142" s="136"/>
      <c r="B142" s="136"/>
      <c r="C142" s="136"/>
      <c r="D142" s="136"/>
      <c r="E142" s="136"/>
    </row>
    <row r="143" spans="1:5" ht="12.75">
      <c r="A143" s="136"/>
      <c r="B143" s="136"/>
      <c r="C143" s="136"/>
      <c r="D143" s="136"/>
      <c r="E143" s="136"/>
    </row>
    <row r="144" spans="1:5" ht="12.75">
      <c r="A144" s="136"/>
      <c r="B144" s="136"/>
      <c r="C144" s="136"/>
      <c r="D144" s="136"/>
      <c r="E144" s="136"/>
    </row>
    <row r="145" spans="1:5" ht="12.75">
      <c r="A145" s="136"/>
      <c r="B145" s="136"/>
      <c r="C145" s="136"/>
      <c r="D145" s="136"/>
      <c r="E145" s="136"/>
    </row>
    <row r="146" spans="1:5" ht="12.75">
      <c r="A146" s="136"/>
      <c r="B146" s="136"/>
      <c r="C146" s="136"/>
      <c r="D146" s="136"/>
      <c r="E146" s="136"/>
    </row>
    <row r="147" spans="1:5" ht="12.75">
      <c r="A147" s="136"/>
      <c r="B147" s="136"/>
      <c r="C147" s="136"/>
      <c r="D147" s="136"/>
      <c r="E147" s="136"/>
    </row>
    <row r="148" spans="1:5" ht="12.75">
      <c r="A148" s="136"/>
      <c r="B148" s="136"/>
      <c r="C148" s="136"/>
      <c r="D148" s="136"/>
      <c r="E148" s="136"/>
    </row>
    <row r="149" spans="1:5" ht="12.75">
      <c r="A149" s="136"/>
      <c r="B149" s="136"/>
      <c r="C149" s="136"/>
      <c r="D149" s="136"/>
      <c r="E149" s="136"/>
    </row>
    <row r="150" spans="1:5" ht="12.75">
      <c r="A150" s="136"/>
      <c r="B150" s="136"/>
      <c r="C150" s="136"/>
      <c r="D150" s="136"/>
      <c r="E150" s="136"/>
    </row>
    <row r="151" spans="1:5" ht="12.75">
      <c r="A151" s="136"/>
      <c r="B151" s="136"/>
      <c r="C151" s="136"/>
      <c r="D151" s="136"/>
      <c r="E151" s="136"/>
    </row>
    <row r="152" spans="1:5" ht="12.75">
      <c r="A152" s="136"/>
      <c r="B152" s="136"/>
      <c r="C152" s="136"/>
      <c r="D152" s="136"/>
      <c r="E152" s="136"/>
    </row>
    <row r="153" spans="1:5" ht="12.75">
      <c r="A153" s="136"/>
      <c r="B153" s="136"/>
      <c r="C153" s="136"/>
      <c r="D153" s="136"/>
      <c r="E153" s="136"/>
    </row>
    <row r="154" spans="1:5" ht="12.75">
      <c r="A154" s="136"/>
      <c r="B154" s="136"/>
      <c r="C154" s="136"/>
      <c r="D154" s="136"/>
      <c r="E154" s="136"/>
    </row>
    <row r="155" spans="1:5" ht="12.75">
      <c r="A155" s="136"/>
      <c r="B155" s="136"/>
      <c r="C155" s="136"/>
      <c r="D155" s="136"/>
      <c r="E155" s="136"/>
    </row>
    <row r="156" spans="1:5" ht="12.75">
      <c r="A156" s="136"/>
      <c r="B156" s="136"/>
      <c r="C156" s="136"/>
      <c r="D156" s="136"/>
      <c r="E156" s="136"/>
    </row>
    <row r="157" spans="1:5" ht="12.75">
      <c r="A157" s="136"/>
      <c r="B157" s="136"/>
      <c r="C157" s="136"/>
      <c r="D157" s="136"/>
      <c r="E157" s="136"/>
    </row>
    <row r="158" spans="1:5" ht="12.75">
      <c r="A158" s="136"/>
      <c r="B158" s="136"/>
      <c r="C158" s="136"/>
      <c r="D158" s="136"/>
      <c r="E158" s="136"/>
    </row>
    <row r="159" spans="1:5" ht="12.75">
      <c r="A159" s="136"/>
      <c r="B159" s="136"/>
      <c r="C159" s="136"/>
      <c r="D159" s="136"/>
      <c r="E159" s="136"/>
    </row>
    <row r="160" spans="1:5" ht="12.75">
      <c r="A160" s="136"/>
      <c r="B160" s="136"/>
      <c r="C160" s="136"/>
      <c r="D160" s="136"/>
      <c r="E160" s="136"/>
    </row>
    <row r="161" spans="1:5" ht="12.75">
      <c r="A161" s="136"/>
      <c r="B161" s="136"/>
      <c r="C161" s="136"/>
      <c r="D161" s="136"/>
      <c r="E161" s="136"/>
    </row>
    <row r="162" spans="1:5" ht="12.75">
      <c r="A162" s="136"/>
      <c r="B162" s="136"/>
      <c r="C162" s="136"/>
      <c r="D162" s="136"/>
      <c r="E162" s="136"/>
    </row>
    <row r="163" spans="1:5" ht="12.75">
      <c r="A163" s="136"/>
      <c r="B163" s="136"/>
      <c r="C163" s="136"/>
      <c r="D163" s="136"/>
      <c r="E163" s="136"/>
    </row>
    <row r="164" spans="1:5" ht="12.75">
      <c r="A164" s="136"/>
      <c r="B164" s="136"/>
      <c r="C164" s="136"/>
      <c r="D164" s="136"/>
      <c r="E164" s="136"/>
    </row>
    <row r="165" spans="1:5" ht="12.75">
      <c r="A165" s="136"/>
      <c r="B165" s="136"/>
      <c r="C165" s="136"/>
      <c r="D165" s="136"/>
      <c r="E165" s="136"/>
    </row>
    <row r="166" spans="1:5" ht="12.75">
      <c r="A166" s="136"/>
      <c r="B166" s="136"/>
      <c r="C166" s="136"/>
      <c r="D166" s="136"/>
      <c r="E166" s="136"/>
    </row>
    <row r="167" spans="1:5" ht="12.75">
      <c r="A167" s="136"/>
      <c r="B167" s="136"/>
      <c r="C167" s="136"/>
      <c r="D167" s="136"/>
      <c r="E167" s="136"/>
    </row>
    <row r="168" spans="1:5" ht="12.75">
      <c r="A168" s="136"/>
      <c r="B168" s="136"/>
      <c r="C168" s="136"/>
      <c r="D168" s="136"/>
      <c r="E168" s="136"/>
    </row>
    <row r="169" spans="1:5" ht="12.75">
      <c r="A169" s="136"/>
      <c r="B169" s="136"/>
      <c r="C169" s="136"/>
      <c r="D169" s="136"/>
      <c r="E169" s="136"/>
    </row>
    <row r="170" spans="1:5" ht="12.75">
      <c r="A170" s="136"/>
      <c r="B170" s="136"/>
      <c r="C170" s="136"/>
      <c r="D170" s="136"/>
      <c r="E170" s="136"/>
    </row>
    <row r="171" spans="1:5" ht="12.75">
      <c r="A171" s="136"/>
      <c r="B171" s="136"/>
      <c r="C171" s="136"/>
      <c r="D171" s="136"/>
      <c r="E171" s="136"/>
    </row>
    <row r="172" spans="1:5" ht="12.75">
      <c r="A172" s="136"/>
      <c r="B172" s="136"/>
      <c r="C172" s="136"/>
      <c r="D172" s="136"/>
      <c r="E172" s="136"/>
    </row>
    <row r="173" spans="1:5" ht="12.75">
      <c r="A173" s="136"/>
      <c r="B173" s="136"/>
      <c r="C173" s="136"/>
      <c r="D173" s="136"/>
      <c r="E173" s="136"/>
    </row>
    <row r="174" spans="1:5" ht="12.75">
      <c r="A174" s="136"/>
      <c r="B174" s="136"/>
      <c r="C174" s="136"/>
      <c r="D174" s="136"/>
      <c r="E174" s="136"/>
    </row>
  </sheetData>
  <sheetProtection sheet="1"/>
  <mergeCells count="16">
    <mergeCell ref="D48:E48"/>
    <mergeCell ref="A48:C48"/>
    <mergeCell ref="B5:E5"/>
    <mergeCell ref="B26:E26"/>
    <mergeCell ref="D6:E6"/>
    <mergeCell ref="D27:E27"/>
    <mergeCell ref="A1:E1"/>
    <mergeCell ref="A51:C51"/>
    <mergeCell ref="D49:E49"/>
    <mergeCell ref="D50:E50"/>
    <mergeCell ref="A46:E46"/>
    <mergeCell ref="D51:E51"/>
    <mergeCell ref="A49:C49"/>
    <mergeCell ref="A50:C50"/>
    <mergeCell ref="A3:E3"/>
    <mergeCell ref="A4:E4"/>
  </mergeCells>
  <conditionalFormatting sqref="B44:D44 D51:E51 E29:E36 B36:D36 E39:E44 B24:E24 E8:E15 B15:D15 E18:E23">
    <cfRule type="cellIs" priority="1" dxfId="1" operator="equal" stopIfTrue="1">
      <formula>0</formula>
    </cfRule>
  </conditionalFormatting>
  <printOptions horizontalCentered="1"/>
  <pageMargins left="0.7874015748031497" right="0.7874015748031497" top="0.94" bottom="0.984251968503937" header="0.5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</cp:lastModifiedBy>
  <cp:lastPrinted>2020-02-25T08:08:04Z</cp:lastPrinted>
  <dcterms:created xsi:type="dcterms:W3CDTF">1999-10-30T10:30:45Z</dcterms:created>
  <dcterms:modified xsi:type="dcterms:W3CDTF">2020-03-09T09:34:57Z</dcterms:modified>
  <cp:category/>
  <cp:version/>
  <cp:contentType/>
  <cp:contentStatus/>
</cp:coreProperties>
</file>